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/>
  <mc:AlternateContent xmlns:mc="http://schemas.openxmlformats.org/markup-compatibility/2006">
    <mc:Choice Requires="x15">
      <x15ac:absPath xmlns:x15ac="http://schemas.microsoft.com/office/spreadsheetml/2010/11/ac" url="/Users/jessanijohnson/Desktop/"/>
    </mc:Choice>
  </mc:AlternateContent>
  <bookViews>
    <workbookView xWindow="400" yWindow="640" windowWidth="25200" windowHeight="14480"/>
  </bookViews>
  <sheets>
    <sheet name="Sheet1" sheetId="1" r:id="rId1"/>
  </sheets>
  <definedNames>
    <definedName name="_xlnm.Print_Area" localSheetId="0">Sheet1!$A$1:$J$95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9" i="1" l="1"/>
  <c r="J41" i="1"/>
  <c r="J28" i="1"/>
  <c r="J24" i="1"/>
  <c r="J25" i="1"/>
  <c r="J16" i="1"/>
  <c r="H12" i="1"/>
  <c r="H16" i="1"/>
  <c r="H21" i="1"/>
  <c r="H24" i="1"/>
  <c r="H25" i="1"/>
  <c r="H28" i="1"/>
  <c r="H29" i="1"/>
  <c r="H30" i="1"/>
  <c r="H41" i="1"/>
  <c r="H44" i="1"/>
  <c r="H49" i="1"/>
  <c r="H50" i="1"/>
  <c r="H58" i="1"/>
  <c r="H71" i="1"/>
  <c r="H74" i="1"/>
  <c r="H78" i="1"/>
  <c r="H82" i="1"/>
  <c r="H87" i="1"/>
  <c r="H91" i="1"/>
  <c r="H92" i="1"/>
  <c r="H93" i="1"/>
  <c r="H94" i="1"/>
  <c r="H95" i="1"/>
  <c r="I12" i="1"/>
  <c r="I16" i="1"/>
  <c r="I21" i="1"/>
  <c r="I24" i="1"/>
  <c r="I25" i="1"/>
  <c r="I28" i="1"/>
  <c r="I29" i="1"/>
  <c r="I30" i="1"/>
  <c r="I41" i="1"/>
  <c r="I44" i="1"/>
  <c r="I49" i="1"/>
  <c r="I50" i="1"/>
  <c r="I58" i="1"/>
  <c r="I71" i="1"/>
  <c r="I74" i="1"/>
  <c r="I78" i="1"/>
  <c r="I82" i="1"/>
  <c r="I87" i="1"/>
  <c r="I91" i="1"/>
  <c r="I92" i="1"/>
  <c r="I93" i="1"/>
  <c r="I94" i="1"/>
  <c r="I95" i="1"/>
</calcChain>
</file>

<file path=xl/sharedStrings.xml><?xml version="1.0" encoding="utf-8"?>
<sst xmlns="http://schemas.openxmlformats.org/spreadsheetml/2006/main" count="96" uniqueCount="95">
  <si>
    <t>The First Tee Central Coast</t>
  </si>
  <si>
    <t>Profit and Loss Prev Year Comparison</t>
  </si>
  <si>
    <t>January 2017</t>
  </si>
  <si>
    <t>Ordinary Income/Expense</t>
  </si>
  <si>
    <t>Income</t>
  </si>
  <si>
    <t>4000 — CONTRIBUTIONS INCOME</t>
  </si>
  <si>
    <t>4050 — Board Donations</t>
  </si>
  <si>
    <t>4055 — Legacies &amp; Bequests</t>
  </si>
  <si>
    <t>4056 — Annual Giving</t>
  </si>
  <si>
    <t>Total 4000 — CONTRIBUTIONS INCOME</t>
  </si>
  <si>
    <t>4170 — PARTICIPANT FEES</t>
  </si>
  <si>
    <t>4175 — Financial Aid/ Discounts</t>
  </si>
  <si>
    <t>4170 — PARTICIPANT FEES - Other</t>
  </si>
  <si>
    <t>Total 4170 — PARTICIPANT FEES</t>
  </si>
  <si>
    <t>4600 — FUNDRAISING</t>
  </si>
  <si>
    <t>4610 — Non-Golf Event Fundraising</t>
  </si>
  <si>
    <t>4619 — Coaches Fundraisers</t>
  </si>
  <si>
    <t>4618 — Golf Clubs Sale</t>
  </si>
  <si>
    <t>Total 4610 — Non-Golf Event Fundraising</t>
  </si>
  <si>
    <t>4640 — Golf Outings &amp; Events</t>
  </si>
  <si>
    <t>4641 — Spring Classic</t>
  </si>
  <si>
    <t>Total 4640 — Golf Outings &amp; Events</t>
  </si>
  <si>
    <t>Total 4600 — FUNDRAISING</t>
  </si>
  <si>
    <t>5000 — GRANTS</t>
  </si>
  <si>
    <t>5030 — Foundation &amp; Assn Grants</t>
  </si>
  <si>
    <t>Total 5000 — GRANTS</t>
  </si>
  <si>
    <t>Total Income</t>
  </si>
  <si>
    <t>Gross Profit</t>
  </si>
  <si>
    <t>Expense</t>
  </si>
  <si>
    <t>6000 — MANAGEMENT/ADMIN EXPENSES</t>
  </si>
  <si>
    <t>6585 — Employer Payroll Taxes</t>
  </si>
  <si>
    <t>6565 — Assistant ED- Salary &amp; Wages</t>
  </si>
  <si>
    <t>6560 — ED Salary &amp; Wages</t>
  </si>
  <si>
    <t>6111 — Insurance</t>
  </si>
  <si>
    <t>6187 — Health Insurance</t>
  </si>
  <si>
    <t>6190 — Workers Compensation</t>
  </si>
  <si>
    <t>6180 — Director's Insurance</t>
  </si>
  <si>
    <t>6185 — Liability Insurance</t>
  </si>
  <si>
    <t>Total 6111 — Insurance</t>
  </si>
  <si>
    <t>6300 — Professional Fees</t>
  </si>
  <si>
    <t>6275 — Payroll Service</t>
  </si>
  <si>
    <t>Total 6300 — Professional Fees</t>
  </si>
  <si>
    <t>6350 — Travel &amp; Ent - Management</t>
  </si>
  <si>
    <t>6110 — Automobile- Mileage (travel)</t>
  </si>
  <si>
    <t>6370 — Meals Mgt</t>
  </si>
  <si>
    <t>6380 — Travel Mgt</t>
  </si>
  <si>
    <t>Total 6350 — Travel &amp; Ent - Management</t>
  </si>
  <si>
    <t>Total 6000 — MANAGEMENT/ADMIN EXPENSES</t>
  </si>
  <si>
    <t>6400 — OFFICE EXPENSE</t>
  </si>
  <si>
    <t>6230 — Licenses and Permits</t>
  </si>
  <si>
    <t>6120 — Bank Service Charges</t>
  </si>
  <si>
    <t>6250 — Postage and Delivery</t>
  </si>
  <si>
    <t>6770 — Supplies</t>
  </si>
  <si>
    <t>6340 — Telephone/Internet</t>
  </si>
  <si>
    <t>6345 — Tech/Computer Expense</t>
  </si>
  <si>
    <t>Total 6400 — OFFICE EXPENSE</t>
  </si>
  <si>
    <t>7000 — PROGRAM/EDUCATION EXPENSE</t>
  </si>
  <si>
    <t>7094 — Participant Opportunities</t>
  </si>
  <si>
    <t>7017 — NSP Coordinator</t>
  </si>
  <si>
    <t>6780 — Advertising &amp; Printing</t>
  </si>
  <si>
    <t>6410 — Education Travel &amp; Entertainmen</t>
  </si>
  <si>
    <t>7016 — Counseling &amp; Education</t>
  </si>
  <si>
    <t>7200 — Instructors Costs</t>
  </si>
  <si>
    <t>7218 — PGA Full Time-Instructor Fees</t>
  </si>
  <si>
    <t>7270 — Assistant ED -Programming</t>
  </si>
  <si>
    <t>7226 — ED's Programming</t>
  </si>
  <si>
    <t>7220 — PGA Instructor Fees</t>
  </si>
  <si>
    <t>Total 7200 — Instructors Costs</t>
  </si>
  <si>
    <t>6670 — Merchandise Expense</t>
  </si>
  <si>
    <t>6671 — Awards &amp; Prizes</t>
  </si>
  <si>
    <t>Total 6670 — Merchandise Expense</t>
  </si>
  <si>
    <t>7110 — Prog. Mileage (Travel)</t>
  </si>
  <si>
    <t>7090 — Volunteer Expenses</t>
  </si>
  <si>
    <t>7092 — Youth on Course/ SCGA</t>
  </si>
  <si>
    <t>Total 7000 — PROGRAM/EDUCATION EXPENSE</t>
  </si>
  <si>
    <t>8700 — FUNDRAISING/DEVELOPMENT</t>
  </si>
  <si>
    <t>8730 — GOLF OUTING &amp; EVENT EXPENSE</t>
  </si>
  <si>
    <t>8690 — SLO Jr. Tournament</t>
  </si>
  <si>
    <t>Total 8730 — GOLF OUTING &amp; EVENT EXPENSE</t>
  </si>
  <si>
    <t>8710 — Fundraising Salary &amp; Wages</t>
  </si>
  <si>
    <t>8770 — Assistant ED</t>
  </si>
  <si>
    <t>8712 — Executive Director</t>
  </si>
  <si>
    <t>6290 — Grantwriting</t>
  </si>
  <si>
    <t>Total 8710 — Fundraising Salary &amp; Wages</t>
  </si>
  <si>
    <t>8720 — Non Golf Fundraising Expense</t>
  </si>
  <si>
    <t>8729 — Appeal Expense</t>
  </si>
  <si>
    <t>8720 — Non Golf Fundraising Expense - Other</t>
  </si>
  <si>
    <t>Total 8720 — Non Golf Fundraising Expense</t>
  </si>
  <si>
    <t>Total 8700 — FUNDRAISING/DEVELOPMENT</t>
  </si>
  <si>
    <t>Total Expense</t>
  </si>
  <si>
    <t>Net Ordinary Income</t>
  </si>
  <si>
    <t>Net Income</t>
  </si>
  <si>
    <t xml:space="preserve">7225 ---Teaching Materials &amp; Clinics    </t>
  </si>
  <si>
    <t>BUDGET 2017</t>
  </si>
  <si>
    <t>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</si>
</sst>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0.00"/>
  </numFmts>
  <fonts count="13" x14ac:knownFonts="1">
    <font>
      <b/>
      <sz val="11"/>
      <color rgb="FF000000"/>
      <name val="Arial"/>
      <family val="2"/>
    </font>
    <font>
      <b/>
      <sz val="16"/>
      <color rgb="FF000080"/>
      <name val="Arial"/>
      <family val="2"/>
    </font>
    <font>
      <b/>
      <sz val="19"/>
      <color rgb="FF000080"/>
      <name val="Arial"/>
      <family val="2"/>
    </font>
    <font>
      <b/>
      <sz val="13"/>
      <color rgb="FF000080"/>
      <name val="Arial"/>
      <family val="2"/>
    </font>
    <font>
      <b/>
      <sz val="11"/>
      <color rgb="FF00008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164" fontId="0" fillId="0" borderId="0"/>
    <xf numFmtId="0" fontId="9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7" fillId="0" borderId="3" applyNumberFormat="0" applyFill="0" applyAlignment="0" applyProtection="0"/>
    <xf numFmtId="0" fontId="6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18">
    <xf numFmtId="164" fontId="4" fillId="0" borderId="0" xfId="0" applyFont="1" applyAlignment="1">
      <alignment horizontal="right"/>
    </xf>
    <xf numFmtId="164" fontId="1" fillId="0" borderId="0" xfId="4" applyNumberFormat="1" applyFont="1" applyBorder="1"/>
    <xf numFmtId="164" fontId="2" fillId="0" borderId="0" xfId="5" applyNumberFormat="1" applyFont="1" applyBorder="1"/>
    <xf numFmtId="164" fontId="3" fillId="0" borderId="0" xfId="6" applyNumberFormat="1" applyFont="1"/>
    <xf numFmtId="164" fontId="11" fillId="0" borderId="0" xfId="0" applyFont="1" applyBorder="1" applyAlignment="1">
      <alignment horizontal="right"/>
    </xf>
    <xf numFmtId="164" fontId="11" fillId="0" borderId="0" xfId="1" applyNumberFormat="1" applyFont="1" applyFill="1" applyBorder="1"/>
    <xf numFmtId="164" fontId="11" fillId="0" borderId="0" xfId="2" applyNumberFormat="1" applyFont="1" applyBorder="1"/>
    <xf numFmtId="164" fontId="11" fillId="0" borderId="5" xfId="0" applyFont="1" applyBorder="1" applyAlignment="1">
      <alignment horizontal="right"/>
    </xf>
    <xf numFmtId="164" fontId="11" fillId="0" borderId="6" xfId="0" applyFont="1" applyBorder="1" applyAlignment="1">
      <alignment horizontal="right"/>
    </xf>
    <xf numFmtId="49" fontId="11" fillId="0" borderId="6" xfId="0" applyNumberFormat="1" applyFont="1" applyBorder="1" applyAlignment="1">
      <alignment horizontal="center"/>
    </xf>
    <xf numFmtId="164" fontId="11" fillId="0" borderId="7" xfId="0" applyFont="1" applyBorder="1" applyAlignment="1">
      <alignment horizontal="right"/>
    </xf>
    <xf numFmtId="164" fontId="11" fillId="0" borderId="8" xfId="0" applyFont="1" applyBorder="1" applyAlignment="1">
      <alignment horizontal="right"/>
    </xf>
    <xf numFmtId="164" fontId="11" fillId="0" borderId="9" xfId="0" applyFont="1" applyBorder="1" applyAlignment="1">
      <alignment horizontal="right"/>
    </xf>
    <xf numFmtId="0" fontId="12" fillId="0" borderId="9" xfId="2" applyFont="1" applyBorder="1"/>
    <xf numFmtId="164" fontId="11" fillId="0" borderId="10" xfId="1" applyNumberFormat="1" applyFont="1" applyFill="1" applyBorder="1"/>
    <xf numFmtId="164" fontId="11" fillId="0" borderId="1" xfId="0" applyFont="1" applyBorder="1" applyAlignment="1">
      <alignment horizontal="right"/>
    </xf>
    <xf numFmtId="164" fontId="11" fillId="0" borderId="1" xfId="3" applyNumberFormat="1" applyFont="1" applyBorder="1"/>
    <xf numFmtId="164" fontId="11" fillId="0" borderId="11" xfId="0" applyFont="1" applyBorder="1" applyAlignment="1">
      <alignment horizontal="right"/>
    </xf>
  </cellXfs>
  <cellStyles count="7"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selection activeCell="L13" sqref="L13"/>
    </sheetView>
  </sheetViews>
  <sheetFormatPr baseColWidth="10" defaultColWidth="8.83203125" defaultRowHeight="14" x14ac:dyDescent="0.15"/>
  <cols>
    <col min="1" max="6" width="2" bestFit="1" customWidth="1"/>
    <col min="7" max="7" width="32.5" customWidth="1"/>
    <col min="8" max="8" width="14.83203125" customWidth="1"/>
    <col min="9" max="10" width="14.33203125" customWidth="1"/>
    <col min="11" max="11" width="17.1640625" customWidth="1"/>
  </cols>
  <sheetData>
    <row r="1" spans="1:10" ht="20" x14ac:dyDescent="0.2">
      <c r="A1" s="1" t="s">
        <v>0</v>
      </c>
    </row>
    <row r="2" spans="1:10" ht="24" x14ac:dyDescent="0.25">
      <c r="A2" s="2" t="s">
        <v>1</v>
      </c>
    </row>
    <row r="3" spans="1:10" ht="17" x14ac:dyDescent="0.2">
      <c r="A3" s="3" t="s">
        <v>2</v>
      </c>
    </row>
    <row r="4" spans="1:10" ht="15" thickBot="1" x14ac:dyDescent="0.2"/>
    <row r="5" spans="1:10" x14ac:dyDescent="0.15">
      <c r="A5" s="7"/>
      <c r="B5" s="8"/>
      <c r="C5" s="8"/>
      <c r="D5" s="8"/>
      <c r="E5" s="8"/>
      <c r="F5" s="8"/>
      <c r="G5" s="8"/>
      <c r="H5" s="9" t="s">
        <v>2</v>
      </c>
      <c r="I5" s="9" t="s">
        <v>94</v>
      </c>
      <c r="J5" s="10" t="s">
        <v>93</v>
      </c>
    </row>
    <row r="6" spans="1:10" x14ac:dyDescent="0.15">
      <c r="A6" s="11"/>
      <c r="B6" s="5" t="s">
        <v>3</v>
      </c>
      <c r="C6" s="4"/>
      <c r="D6" s="4"/>
      <c r="E6" s="4"/>
      <c r="F6" s="4"/>
      <c r="G6" s="4"/>
      <c r="H6" s="4"/>
      <c r="I6" s="4"/>
      <c r="J6" s="12"/>
    </row>
    <row r="7" spans="1:10" x14ac:dyDescent="0.15">
      <c r="A7" s="11"/>
      <c r="B7" s="4"/>
      <c r="C7" s="4"/>
      <c r="D7" s="5" t="s">
        <v>4</v>
      </c>
      <c r="E7" s="4"/>
      <c r="F7" s="4"/>
      <c r="G7" s="4"/>
      <c r="H7" s="4"/>
      <c r="I7" s="4"/>
      <c r="J7" s="12"/>
    </row>
    <row r="8" spans="1:10" x14ac:dyDescent="0.15">
      <c r="A8" s="11"/>
      <c r="B8" s="4"/>
      <c r="C8" s="4"/>
      <c r="D8" s="4"/>
      <c r="E8" s="5" t="s">
        <v>5</v>
      </c>
      <c r="F8" s="4"/>
      <c r="G8" s="4"/>
      <c r="H8" s="4"/>
      <c r="I8" s="4"/>
      <c r="J8" s="12"/>
    </row>
    <row r="9" spans="1:10" x14ac:dyDescent="0.15">
      <c r="A9" s="11"/>
      <c r="B9" s="4"/>
      <c r="C9" s="4"/>
      <c r="D9" s="4"/>
      <c r="E9" s="4"/>
      <c r="F9" s="5" t="s">
        <v>6</v>
      </c>
      <c r="G9" s="4"/>
      <c r="H9" s="6">
        <v>60</v>
      </c>
      <c r="I9" s="6">
        <v>2105</v>
      </c>
      <c r="J9" s="12">
        <v>50</v>
      </c>
    </row>
    <row r="10" spans="1:10" x14ac:dyDescent="0.15">
      <c r="A10" s="11"/>
      <c r="B10" s="4"/>
      <c r="C10" s="4"/>
      <c r="D10" s="4"/>
      <c r="E10" s="4"/>
      <c r="F10" s="5" t="s">
        <v>7</v>
      </c>
      <c r="G10" s="4"/>
      <c r="H10" s="6">
        <v>500</v>
      </c>
      <c r="I10" s="6">
        <v>0</v>
      </c>
      <c r="J10" s="12"/>
    </row>
    <row r="11" spans="1:10" x14ac:dyDescent="0.15">
      <c r="A11" s="11"/>
      <c r="B11" s="4"/>
      <c r="C11" s="4"/>
      <c r="D11" s="4"/>
      <c r="E11" s="4"/>
      <c r="F11" s="5" t="s">
        <v>8</v>
      </c>
      <c r="G11" s="4"/>
      <c r="H11" s="6">
        <v>2325</v>
      </c>
      <c r="I11" s="6">
        <v>450</v>
      </c>
      <c r="J11" s="12">
        <v>2000</v>
      </c>
    </row>
    <row r="12" spans="1:10" x14ac:dyDescent="0.15">
      <c r="A12" s="11"/>
      <c r="B12" s="4"/>
      <c r="C12" s="4"/>
      <c r="D12" s="4"/>
      <c r="E12" s="5" t="s">
        <v>9</v>
      </c>
      <c r="F12" s="4"/>
      <c r="G12" s="4"/>
      <c r="H12" s="6">
        <f>ROUND(SUM(H8:H11),5)</f>
        <v>2885</v>
      </c>
      <c r="I12" s="6">
        <f>ROUND(SUM(I8:I11),5)</f>
        <v>2555</v>
      </c>
      <c r="J12" s="12">
        <v>2050</v>
      </c>
    </row>
    <row r="13" spans="1:10" x14ac:dyDescent="0.15">
      <c r="A13" s="11"/>
      <c r="B13" s="4"/>
      <c r="C13" s="4"/>
      <c r="D13" s="4"/>
      <c r="E13" s="5" t="s">
        <v>10</v>
      </c>
      <c r="F13" s="4"/>
      <c r="G13" s="4"/>
      <c r="H13" s="4"/>
      <c r="I13" s="4"/>
      <c r="J13" s="12"/>
    </row>
    <row r="14" spans="1:10" ht="15" x14ac:dyDescent="0.2">
      <c r="A14" s="11"/>
      <c r="B14" s="4"/>
      <c r="C14" s="4"/>
      <c r="D14" s="4"/>
      <c r="E14" s="4"/>
      <c r="F14" s="5" t="s">
        <v>11</v>
      </c>
      <c r="G14" s="4"/>
      <c r="H14" s="6">
        <v>-5905</v>
      </c>
      <c r="I14" s="6">
        <v>-5375</v>
      </c>
      <c r="J14" s="13">
        <v>-8225</v>
      </c>
    </row>
    <row r="15" spans="1:10" ht="15" x14ac:dyDescent="0.2">
      <c r="A15" s="11"/>
      <c r="B15" s="4"/>
      <c r="C15" s="4"/>
      <c r="D15" s="4"/>
      <c r="E15" s="4"/>
      <c r="F15" s="5" t="s">
        <v>12</v>
      </c>
      <c r="G15" s="4"/>
      <c r="H15" s="6">
        <v>18000</v>
      </c>
      <c r="I15" s="6">
        <v>15975</v>
      </c>
      <c r="J15" s="13">
        <v>17500</v>
      </c>
    </row>
    <row r="16" spans="1:10" ht="15" x14ac:dyDescent="0.2">
      <c r="A16" s="11"/>
      <c r="B16" s="4"/>
      <c r="C16" s="4"/>
      <c r="D16" s="4"/>
      <c r="E16" s="5" t="s">
        <v>13</v>
      </c>
      <c r="F16" s="4"/>
      <c r="G16" s="4"/>
      <c r="H16" s="6">
        <f>ROUND(SUM(H13:H15),5)</f>
        <v>12095</v>
      </c>
      <c r="I16" s="6">
        <f>ROUND(SUM(I13:I15),5)</f>
        <v>10600</v>
      </c>
      <c r="J16" s="13">
        <f>ROUND(SUM(J13:J15),5)</f>
        <v>9275</v>
      </c>
    </row>
    <row r="17" spans="1:10" x14ac:dyDescent="0.15">
      <c r="A17" s="11"/>
      <c r="B17" s="4"/>
      <c r="C17" s="4"/>
      <c r="D17" s="4"/>
      <c r="E17" s="5" t="s">
        <v>14</v>
      </c>
      <c r="F17" s="4"/>
      <c r="G17" s="4"/>
      <c r="H17" s="4"/>
      <c r="I17" s="4"/>
      <c r="J17" s="12"/>
    </row>
    <row r="18" spans="1:10" x14ac:dyDescent="0.15">
      <c r="A18" s="11"/>
      <c r="B18" s="4"/>
      <c r="C18" s="4"/>
      <c r="D18" s="4"/>
      <c r="E18" s="4"/>
      <c r="F18" s="5" t="s">
        <v>15</v>
      </c>
      <c r="G18" s="4"/>
      <c r="H18" s="4"/>
      <c r="I18" s="4"/>
      <c r="J18" s="12"/>
    </row>
    <row r="19" spans="1:10" x14ac:dyDescent="0.15">
      <c r="A19" s="11"/>
      <c r="B19" s="4"/>
      <c r="C19" s="4"/>
      <c r="D19" s="4"/>
      <c r="E19" s="4"/>
      <c r="F19" s="4"/>
      <c r="G19" s="5" t="s">
        <v>16</v>
      </c>
      <c r="H19" s="6">
        <v>0</v>
      </c>
      <c r="I19" s="6">
        <v>100</v>
      </c>
      <c r="J19" s="12">
        <v>0</v>
      </c>
    </row>
    <row r="20" spans="1:10" x14ac:dyDescent="0.15">
      <c r="A20" s="11"/>
      <c r="B20" s="4"/>
      <c r="C20" s="4"/>
      <c r="D20" s="4"/>
      <c r="E20" s="4"/>
      <c r="F20" s="4"/>
      <c r="G20" s="5" t="s">
        <v>17</v>
      </c>
      <c r="H20" s="6">
        <v>1215</v>
      </c>
      <c r="I20" s="6">
        <v>17.600000000000001</v>
      </c>
      <c r="J20" s="12">
        <v>1000</v>
      </c>
    </row>
    <row r="21" spans="1:10" x14ac:dyDescent="0.15">
      <c r="A21" s="11"/>
      <c r="B21" s="4"/>
      <c r="C21" s="4"/>
      <c r="D21" s="4"/>
      <c r="E21" s="4"/>
      <c r="F21" s="5" t="s">
        <v>18</v>
      </c>
      <c r="G21" s="4"/>
      <c r="H21" s="6">
        <f>ROUND(SUM(H18:H20),5)</f>
        <v>1215</v>
      </c>
      <c r="I21" s="6">
        <f>ROUND(SUM(I18:I20),5)</f>
        <v>117.6</v>
      </c>
      <c r="J21" s="12">
        <v>1000</v>
      </c>
    </row>
    <row r="22" spans="1:10" x14ac:dyDescent="0.15">
      <c r="A22" s="11"/>
      <c r="B22" s="4"/>
      <c r="C22" s="4"/>
      <c r="D22" s="4"/>
      <c r="E22" s="4"/>
      <c r="F22" s="5" t="s">
        <v>19</v>
      </c>
      <c r="G22" s="4"/>
      <c r="H22" s="4"/>
      <c r="I22" s="4"/>
      <c r="J22" s="12"/>
    </row>
    <row r="23" spans="1:10" ht="15" x14ac:dyDescent="0.2">
      <c r="A23" s="11"/>
      <c r="B23" s="4"/>
      <c r="C23" s="4"/>
      <c r="D23" s="4"/>
      <c r="E23" s="4"/>
      <c r="F23" s="4"/>
      <c r="G23" s="5" t="s">
        <v>20</v>
      </c>
      <c r="H23" s="6">
        <v>4525</v>
      </c>
      <c r="I23" s="6">
        <v>1750</v>
      </c>
      <c r="J23" s="13">
        <v>4500</v>
      </c>
    </row>
    <row r="24" spans="1:10" ht="15" x14ac:dyDescent="0.2">
      <c r="A24" s="11"/>
      <c r="B24" s="4"/>
      <c r="C24" s="4"/>
      <c r="D24" s="4"/>
      <c r="E24" s="4"/>
      <c r="F24" s="5" t="s">
        <v>21</v>
      </c>
      <c r="G24" s="4"/>
      <c r="H24" s="6">
        <f>ROUND(SUM(H22:H23),5)</f>
        <v>4525</v>
      </c>
      <c r="I24" s="6">
        <f>ROUND(SUM(I22:I23),5)</f>
        <v>1750</v>
      </c>
      <c r="J24" s="13">
        <f>ROUND(SUM(J22:J23),5)</f>
        <v>4500</v>
      </c>
    </row>
    <row r="25" spans="1:10" ht="15" x14ac:dyDescent="0.2">
      <c r="A25" s="11"/>
      <c r="B25" s="4"/>
      <c r="C25" s="4"/>
      <c r="D25" s="4"/>
      <c r="E25" s="5" t="s">
        <v>22</v>
      </c>
      <c r="F25" s="4"/>
      <c r="G25" s="4"/>
      <c r="H25" s="6">
        <f>ROUND(H17+H21+H24,5)</f>
        <v>5740</v>
      </c>
      <c r="I25" s="6">
        <f>ROUND(I17+I21+I24,5)</f>
        <v>1867.6</v>
      </c>
      <c r="J25" s="13">
        <f>ROUND(J18+J21+J24,5)</f>
        <v>5500</v>
      </c>
    </row>
    <row r="26" spans="1:10" x14ac:dyDescent="0.15">
      <c r="A26" s="11"/>
      <c r="B26" s="4"/>
      <c r="C26" s="4"/>
      <c r="D26" s="4"/>
      <c r="E26" s="5" t="s">
        <v>23</v>
      </c>
      <c r="F26" s="4"/>
      <c r="G26" s="4"/>
      <c r="H26" s="4"/>
      <c r="I26" s="4"/>
      <c r="J26" s="12"/>
    </row>
    <row r="27" spans="1:10" ht="15" x14ac:dyDescent="0.2">
      <c r="A27" s="11"/>
      <c r="B27" s="4"/>
      <c r="C27" s="4"/>
      <c r="D27" s="4"/>
      <c r="E27" s="4"/>
      <c r="F27" s="5" t="s">
        <v>24</v>
      </c>
      <c r="G27" s="4"/>
      <c r="H27" s="6">
        <v>2000</v>
      </c>
      <c r="I27" s="6">
        <v>0</v>
      </c>
      <c r="J27" s="13">
        <v>2000</v>
      </c>
    </row>
    <row r="28" spans="1:10" ht="15" x14ac:dyDescent="0.2">
      <c r="A28" s="11"/>
      <c r="B28" s="4"/>
      <c r="C28" s="4"/>
      <c r="D28" s="4"/>
      <c r="E28" s="5" t="s">
        <v>25</v>
      </c>
      <c r="F28" s="4"/>
      <c r="G28" s="4"/>
      <c r="H28" s="6">
        <f>ROUND(SUM(H26:H27),5)</f>
        <v>2000</v>
      </c>
      <c r="I28" s="6">
        <f>ROUND(SUM(I26:I27),5)</f>
        <v>0</v>
      </c>
      <c r="J28" s="13">
        <f>ROUND(SUM(J26:J27),5)</f>
        <v>2000</v>
      </c>
    </row>
    <row r="29" spans="1:10" ht="15" x14ac:dyDescent="0.2">
      <c r="A29" s="11"/>
      <c r="B29" s="4"/>
      <c r="C29" s="4"/>
      <c r="D29" s="5" t="s">
        <v>26</v>
      </c>
      <c r="E29" s="4"/>
      <c r="F29" s="4"/>
      <c r="G29" s="4"/>
      <c r="H29" s="6">
        <f>ROUND(H7+H12+H16+H25+H28,5)</f>
        <v>22720</v>
      </c>
      <c r="I29" s="6">
        <f>ROUND(I7+I12+I16+I25+I28,5)</f>
        <v>15022.6</v>
      </c>
      <c r="J29" s="13">
        <v>18225</v>
      </c>
    </row>
    <row r="30" spans="1:10" ht="15" x14ac:dyDescent="0.2">
      <c r="A30" s="11"/>
      <c r="B30" s="4"/>
      <c r="C30" s="5" t="s">
        <v>27</v>
      </c>
      <c r="D30" s="4"/>
      <c r="E30" s="4"/>
      <c r="F30" s="4"/>
      <c r="G30" s="4"/>
      <c r="H30" s="6">
        <f>H29</f>
        <v>22720</v>
      </c>
      <c r="I30" s="6">
        <f>I29</f>
        <v>15022.6</v>
      </c>
      <c r="J30" s="13">
        <v>18225</v>
      </c>
    </row>
    <row r="31" spans="1:10" x14ac:dyDescent="0.15">
      <c r="A31" s="11"/>
      <c r="B31" s="4"/>
      <c r="C31" s="5" t="s">
        <v>28</v>
      </c>
      <c r="D31" s="4"/>
      <c r="E31" s="4"/>
      <c r="F31" s="4"/>
      <c r="G31" s="4"/>
      <c r="H31" s="4"/>
      <c r="I31" s="4"/>
      <c r="J31" s="12"/>
    </row>
    <row r="32" spans="1:10" x14ac:dyDescent="0.15">
      <c r="A32" s="11"/>
      <c r="B32" s="4"/>
      <c r="C32" s="4"/>
      <c r="D32" s="5" t="s">
        <v>29</v>
      </c>
      <c r="E32" s="4"/>
      <c r="F32" s="4"/>
      <c r="G32" s="4"/>
      <c r="H32" s="4"/>
      <c r="I32" s="4"/>
      <c r="J32" s="12"/>
    </row>
    <row r="33" spans="1:10" ht="15" x14ac:dyDescent="0.2">
      <c r="A33" s="11"/>
      <c r="B33" s="4"/>
      <c r="C33" s="4"/>
      <c r="D33" s="4"/>
      <c r="E33" s="5" t="s">
        <v>30</v>
      </c>
      <c r="F33" s="4"/>
      <c r="G33" s="4"/>
      <c r="H33" s="6">
        <v>2379</v>
      </c>
      <c r="I33" s="6">
        <v>2140</v>
      </c>
      <c r="J33" s="13">
        <v>1875</v>
      </c>
    </row>
    <row r="34" spans="1:10" ht="15" x14ac:dyDescent="0.2">
      <c r="A34" s="11"/>
      <c r="B34" s="4"/>
      <c r="C34" s="4"/>
      <c r="D34" s="4"/>
      <c r="E34" s="5" t="s">
        <v>31</v>
      </c>
      <c r="F34" s="4"/>
      <c r="G34" s="4"/>
      <c r="H34" s="6">
        <v>1250</v>
      </c>
      <c r="I34" s="6">
        <v>1000</v>
      </c>
      <c r="J34" s="13">
        <v>1250</v>
      </c>
    </row>
    <row r="35" spans="1:10" ht="15" x14ac:dyDescent="0.2">
      <c r="A35" s="11"/>
      <c r="B35" s="4"/>
      <c r="C35" s="4"/>
      <c r="D35" s="4"/>
      <c r="E35" s="5" t="s">
        <v>32</v>
      </c>
      <c r="F35" s="4"/>
      <c r="G35" s="4"/>
      <c r="H35" s="6">
        <v>1500</v>
      </c>
      <c r="I35" s="6">
        <v>1675</v>
      </c>
      <c r="J35" s="13">
        <v>1500</v>
      </c>
    </row>
    <row r="36" spans="1:10" x14ac:dyDescent="0.15">
      <c r="A36" s="11"/>
      <c r="B36" s="4"/>
      <c r="C36" s="4"/>
      <c r="D36" s="4"/>
      <c r="E36" s="5" t="s">
        <v>33</v>
      </c>
      <c r="F36" s="4"/>
      <c r="G36" s="4"/>
      <c r="H36" s="4"/>
      <c r="I36" s="4"/>
      <c r="J36" s="12"/>
    </row>
    <row r="37" spans="1:10" ht="15" x14ac:dyDescent="0.2">
      <c r="A37" s="11"/>
      <c r="B37" s="4"/>
      <c r="C37" s="4"/>
      <c r="D37" s="4"/>
      <c r="E37" s="4"/>
      <c r="F37" s="5" t="s">
        <v>34</v>
      </c>
      <c r="G37" s="4"/>
      <c r="H37" s="6">
        <v>485.46</v>
      </c>
      <c r="I37" s="6">
        <v>0</v>
      </c>
      <c r="J37" s="13">
        <v>500</v>
      </c>
    </row>
    <row r="38" spans="1:10" ht="15" x14ac:dyDescent="0.2">
      <c r="A38" s="11"/>
      <c r="B38" s="4"/>
      <c r="C38" s="4"/>
      <c r="D38" s="4"/>
      <c r="E38" s="4"/>
      <c r="F38" s="5" t="s">
        <v>35</v>
      </c>
      <c r="G38" s="4"/>
      <c r="H38" s="6">
        <v>3936.19</v>
      </c>
      <c r="I38" s="6">
        <v>720.3</v>
      </c>
      <c r="J38" s="13">
        <v>3940</v>
      </c>
    </row>
    <row r="39" spans="1:10" ht="15" x14ac:dyDescent="0.2">
      <c r="A39" s="11"/>
      <c r="B39" s="4"/>
      <c r="C39" s="4"/>
      <c r="D39" s="4"/>
      <c r="E39" s="4"/>
      <c r="F39" s="5" t="s">
        <v>36</v>
      </c>
      <c r="G39" s="4"/>
      <c r="H39" s="6">
        <v>527</v>
      </c>
      <c r="I39" s="6">
        <v>0</v>
      </c>
      <c r="J39" s="13">
        <v>527</v>
      </c>
    </row>
    <row r="40" spans="1:10" ht="15" x14ac:dyDescent="0.2">
      <c r="A40" s="11"/>
      <c r="B40" s="4"/>
      <c r="C40" s="4"/>
      <c r="D40" s="4"/>
      <c r="E40" s="4"/>
      <c r="F40" s="5" t="s">
        <v>37</v>
      </c>
      <c r="G40" s="4"/>
      <c r="H40" s="6">
        <v>643.6</v>
      </c>
      <c r="I40" s="6">
        <v>0</v>
      </c>
      <c r="J40" s="13">
        <v>643.6</v>
      </c>
    </row>
    <row r="41" spans="1:10" ht="15" x14ac:dyDescent="0.2">
      <c r="A41" s="11"/>
      <c r="B41" s="4"/>
      <c r="C41" s="4"/>
      <c r="D41" s="4"/>
      <c r="E41" s="5" t="s">
        <v>38</v>
      </c>
      <c r="F41" s="4"/>
      <c r="G41" s="4"/>
      <c r="H41" s="6">
        <f>ROUND(SUM(H36:H40),5)</f>
        <v>5592.25</v>
      </c>
      <c r="I41" s="6">
        <f>ROUND(SUM(I36:I40),5)</f>
        <v>720.3</v>
      </c>
      <c r="J41" s="13">
        <f>ROUND(SUM(J36:J40),5)</f>
        <v>5610.6</v>
      </c>
    </row>
    <row r="42" spans="1:10" x14ac:dyDescent="0.15">
      <c r="A42" s="11"/>
      <c r="B42" s="4"/>
      <c r="C42" s="4"/>
      <c r="D42" s="4"/>
      <c r="E42" s="5" t="s">
        <v>39</v>
      </c>
      <c r="F42" s="4"/>
      <c r="G42" s="4"/>
      <c r="H42" s="4"/>
      <c r="I42" s="4"/>
      <c r="J42" s="12"/>
    </row>
    <row r="43" spans="1:10" x14ac:dyDescent="0.15">
      <c r="A43" s="11"/>
      <c r="B43" s="4"/>
      <c r="C43" s="4"/>
      <c r="D43" s="4"/>
      <c r="E43" s="4"/>
      <c r="F43" s="5" t="s">
        <v>40</v>
      </c>
      <c r="G43" s="4"/>
      <c r="H43" s="6">
        <v>129.56</v>
      </c>
      <c r="I43" s="6">
        <v>124.22</v>
      </c>
      <c r="J43" s="12">
        <v>140</v>
      </c>
    </row>
    <row r="44" spans="1:10" x14ac:dyDescent="0.15">
      <c r="A44" s="11"/>
      <c r="B44" s="4"/>
      <c r="C44" s="4"/>
      <c r="D44" s="4"/>
      <c r="E44" s="5" t="s">
        <v>41</v>
      </c>
      <c r="F44" s="4"/>
      <c r="G44" s="4"/>
      <c r="H44" s="6">
        <f>ROUND(SUM(H42:H43),5)</f>
        <v>129.56</v>
      </c>
      <c r="I44" s="6">
        <f>ROUND(SUM(I42:I43),5)</f>
        <v>124.22</v>
      </c>
      <c r="J44" s="12">
        <v>140</v>
      </c>
    </row>
    <row r="45" spans="1:10" x14ac:dyDescent="0.15">
      <c r="A45" s="11"/>
      <c r="B45" s="4"/>
      <c r="C45" s="4"/>
      <c r="D45" s="4"/>
      <c r="E45" s="5" t="s">
        <v>42</v>
      </c>
      <c r="F45" s="4"/>
      <c r="G45" s="4"/>
      <c r="H45" s="4"/>
      <c r="I45" s="4"/>
      <c r="J45" s="12"/>
    </row>
    <row r="46" spans="1:10" ht="15" x14ac:dyDescent="0.2">
      <c r="A46" s="11"/>
      <c r="B46" s="4"/>
      <c r="C46" s="4"/>
      <c r="D46" s="4"/>
      <c r="E46" s="4"/>
      <c r="F46" s="5" t="s">
        <v>43</v>
      </c>
      <c r="G46" s="4"/>
      <c r="H46" s="6">
        <v>240</v>
      </c>
      <c r="I46" s="6">
        <v>240</v>
      </c>
      <c r="J46" s="13">
        <v>333.33</v>
      </c>
    </row>
    <row r="47" spans="1:10" ht="15" x14ac:dyDescent="0.2">
      <c r="A47" s="11"/>
      <c r="B47" s="4"/>
      <c r="C47" s="4"/>
      <c r="D47" s="4"/>
      <c r="E47" s="4"/>
      <c r="F47" s="5" t="s">
        <v>44</v>
      </c>
      <c r="G47" s="4"/>
      <c r="H47" s="6">
        <v>161.85</v>
      </c>
      <c r="I47" s="6">
        <v>119.03</v>
      </c>
      <c r="J47" s="13">
        <v>165</v>
      </c>
    </row>
    <row r="48" spans="1:10" x14ac:dyDescent="0.15">
      <c r="A48" s="11"/>
      <c r="B48" s="4"/>
      <c r="C48" s="4"/>
      <c r="D48" s="4"/>
      <c r="E48" s="4"/>
      <c r="F48" s="5" t="s">
        <v>45</v>
      </c>
      <c r="G48" s="4"/>
      <c r="H48" s="6">
        <v>0</v>
      </c>
      <c r="I48" s="6">
        <v>217.64</v>
      </c>
      <c r="J48" s="12">
        <v>0</v>
      </c>
    </row>
    <row r="49" spans="1:10" ht="15" x14ac:dyDescent="0.2">
      <c r="A49" s="11"/>
      <c r="B49" s="4"/>
      <c r="C49" s="4"/>
      <c r="D49" s="4"/>
      <c r="E49" s="5" t="s">
        <v>46</v>
      </c>
      <c r="F49" s="4"/>
      <c r="G49" s="4"/>
      <c r="H49" s="6">
        <f>ROUND(SUM(H45:H48),5)</f>
        <v>401.85</v>
      </c>
      <c r="I49" s="6">
        <f>ROUND(SUM(I45:I48),5)</f>
        <v>576.66999999999996</v>
      </c>
      <c r="J49" s="13">
        <f>ROUND(SUM(J46:J48),5)</f>
        <v>498.33</v>
      </c>
    </row>
    <row r="50" spans="1:10" ht="15" x14ac:dyDescent="0.2">
      <c r="A50" s="11"/>
      <c r="B50" s="4"/>
      <c r="C50" s="4"/>
      <c r="D50" s="5" t="s">
        <v>47</v>
      </c>
      <c r="E50" s="4"/>
      <c r="F50" s="4"/>
      <c r="G50" s="4"/>
      <c r="H50" s="6">
        <f>ROUND(SUM(H32:H35)+H41+H44+H49,5)</f>
        <v>11252.66</v>
      </c>
      <c r="I50" s="6">
        <f>ROUND(SUM(I32:I35)+I41+I44+I49,5)</f>
        <v>6236.19</v>
      </c>
      <c r="J50" s="13">
        <v>10873.93</v>
      </c>
    </row>
    <row r="51" spans="1:10" x14ac:dyDescent="0.15">
      <c r="A51" s="11"/>
      <c r="B51" s="4"/>
      <c r="C51" s="4"/>
      <c r="D51" s="5" t="s">
        <v>48</v>
      </c>
      <c r="E51" s="4"/>
      <c r="F51" s="4"/>
      <c r="G51" s="4"/>
      <c r="H51" s="4"/>
      <c r="I51" s="4"/>
      <c r="J51" s="12"/>
    </row>
    <row r="52" spans="1:10" x14ac:dyDescent="0.15">
      <c r="A52" s="11"/>
      <c r="B52" s="4"/>
      <c r="C52" s="4"/>
      <c r="D52" s="4"/>
      <c r="E52" s="5" t="s">
        <v>49</v>
      </c>
      <c r="F52" s="4"/>
      <c r="G52" s="4"/>
      <c r="H52" s="6">
        <v>0</v>
      </c>
      <c r="I52" s="6">
        <v>65</v>
      </c>
      <c r="J52" s="12">
        <v>100</v>
      </c>
    </row>
    <row r="53" spans="1:10" x14ac:dyDescent="0.15">
      <c r="A53" s="11"/>
      <c r="B53" s="4"/>
      <c r="C53" s="4"/>
      <c r="D53" s="4"/>
      <c r="E53" s="5" t="s">
        <v>50</v>
      </c>
      <c r="F53" s="4"/>
      <c r="G53" s="4"/>
      <c r="H53" s="6">
        <v>247.7</v>
      </c>
      <c r="I53" s="6">
        <v>238.79</v>
      </c>
      <c r="J53" s="12">
        <v>250</v>
      </c>
    </row>
    <row r="54" spans="1:10" x14ac:dyDescent="0.15">
      <c r="A54" s="11"/>
      <c r="B54" s="4"/>
      <c r="C54" s="4"/>
      <c r="D54" s="4"/>
      <c r="E54" s="5" t="s">
        <v>51</v>
      </c>
      <c r="F54" s="4"/>
      <c r="G54" s="4"/>
      <c r="H54" s="6">
        <v>0</v>
      </c>
      <c r="I54" s="6">
        <v>163.97</v>
      </c>
      <c r="J54" s="12">
        <v>66.66</v>
      </c>
    </row>
    <row r="55" spans="1:10" x14ac:dyDescent="0.15">
      <c r="A55" s="11"/>
      <c r="B55" s="4"/>
      <c r="C55" s="4"/>
      <c r="D55" s="4"/>
      <c r="E55" s="5" t="s">
        <v>52</v>
      </c>
      <c r="F55" s="4"/>
      <c r="G55" s="4"/>
      <c r="H55" s="6">
        <v>84.8</v>
      </c>
      <c r="I55" s="6">
        <v>0</v>
      </c>
      <c r="J55" s="12">
        <v>85</v>
      </c>
    </row>
    <row r="56" spans="1:10" x14ac:dyDescent="0.15">
      <c r="A56" s="11"/>
      <c r="B56" s="4"/>
      <c r="C56" s="4"/>
      <c r="D56" s="4"/>
      <c r="E56" s="5" t="s">
        <v>53</v>
      </c>
      <c r="F56" s="4"/>
      <c r="G56" s="4"/>
      <c r="H56" s="6">
        <v>100</v>
      </c>
      <c r="I56" s="6">
        <v>100</v>
      </c>
      <c r="J56" s="12">
        <v>150</v>
      </c>
    </row>
    <row r="57" spans="1:10" x14ac:dyDescent="0.15">
      <c r="A57" s="11"/>
      <c r="B57" s="4"/>
      <c r="C57" s="4"/>
      <c r="D57" s="4"/>
      <c r="E57" s="5" t="s">
        <v>54</v>
      </c>
      <c r="F57" s="4"/>
      <c r="G57" s="4"/>
      <c r="H57" s="6">
        <v>782.39</v>
      </c>
      <c r="I57" s="6">
        <v>0</v>
      </c>
      <c r="J57" s="12">
        <v>800</v>
      </c>
    </row>
    <row r="58" spans="1:10" x14ac:dyDescent="0.15">
      <c r="A58" s="11"/>
      <c r="B58" s="4"/>
      <c r="C58" s="4"/>
      <c r="D58" s="5" t="s">
        <v>55</v>
      </c>
      <c r="E58" s="4"/>
      <c r="F58" s="4"/>
      <c r="G58" s="4"/>
      <c r="H58" s="6">
        <f>ROUND(SUM(H51:H57),5)</f>
        <v>1214.8900000000001</v>
      </c>
      <c r="I58" s="6">
        <f>ROUND(SUM(I51:I57),5)</f>
        <v>567.76</v>
      </c>
      <c r="J58" s="12">
        <v>1451.66</v>
      </c>
    </row>
    <row r="59" spans="1:10" x14ac:dyDescent="0.15">
      <c r="A59" s="11"/>
      <c r="B59" s="4"/>
      <c r="C59" s="4"/>
      <c r="D59" s="5" t="s">
        <v>56</v>
      </c>
      <c r="E59" s="4"/>
      <c r="F59" s="4"/>
      <c r="G59" s="4"/>
      <c r="H59" s="4"/>
      <c r="I59" s="4"/>
      <c r="J59" s="12"/>
    </row>
    <row r="60" spans="1:10" x14ac:dyDescent="0.15">
      <c r="A60" s="11"/>
      <c r="B60" s="4"/>
      <c r="C60" s="4"/>
      <c r="D60" s="4"/>
      <c r="E60" s="5" t="s">
        <v>57</v>
      </c>
      <c r="F60" s="4"/>
      <c r="G60" s="4"/>
      <c r="H60" s="6">
        <v>0</v>
      </c>
      <c r="I60" s="6">
        <v>300</v>
      </c>
      <c r="J60" s="12">
        <v>0</v>
      </c>
    </row>
    <row r="61" spans="1:10" x14ac:dyDescent="0.15">
      <c r="A61" s="11"/>
      <c r="B61" s="4"/>
      <c r="C61" s="4"/>
      <c r="D61" s="4"/>
      <c r="E61" s="5" t="s">
        <v>58</v>
      </c>
      <c r="F61" s="4"/>
      <c r="G61" s="4"/>
      <c r="H61" s="6">
        <v>250</v>
      </c>
      <c r="I61" s="6">
        <v>0</v>
      </c>
      <c r="J61" s="12">
        <v>250</v>
      </c>
    </row>
    <row r="62" spans="1:10" x14ac:dyDescent="0.15">
      <c r="A62" s="11"/>
      <c r="B62" s="4"/>
      <c r="C62" s="4"/>
      <c r="D62" s="4"/>
      <c r="E62" s="5" t="s">
        <v>59</v>
      </c>
      <c r="F62" s="4"/>
      <c r="G62" s="4"/>
      <c r="H62" s="6">
        <v>20</v>
      </c>
      <c r="I62" s="6">
        <v>0</v>
      </c>
      <c r="J62" s="12">
        <v>20</v>
      </c>
    </row>
    <row r="63" spans="1:10" x14ac:dyDescent="0.15">
      <c r="A63" s="11"/>
      <c r="B63" s="4"/>
      <c r="C63" s="4"/>
      <c r="D63" s="4"/>
      <c r="E63" s="5" t="s">
        <v>60</v>
      </c>
      <c r="F63" s="4"/>
      <c r="G63" s="4"/>
      <c r="H63" s="6">
        <v>1518.08</v>
      </c>
      <c r="I63" s="6">
        <v>280.45999999999998</v>
      </c>
      <c r="J63" s="12">
        <v>1500</v>
      </c>
    </row>
    <row r="64" spans="1:10" x14ac:dyDescent="0.15">
      <c r="A64" s="11"/>
      <c r="B64" s="4"/>
      <c r="C64" s="4"/>
      <c r="D64" s="4"/>
      <c r="E64" s="5" t="s">
        <v>61</v>
      </c>
      <c r="F64" s="4"/>
      <c r="G64" s="4"/>
      <c r="H64" s="6">
        <v>0</v>
      </c>
      <c r="I64" s="6">
        <v>500</v>
      </c>
      <c r="J64" s="12">
        <v>0</v>
      </c>
    </row>
    <row r="65" spans="1:10" x14ac:dyDescent="0.15">
      <c r="A65" s="11"/>
      <c r="B65" s="4"/>
      <c r="C65" s="4"/>
      <c r="D65" s="4"/>
      <c r="E65" s="5" t="s">
        <v>62</v>
      </c>
      <c r="F65" s="4"/>
      <c r="G65" s="4"/>
      <c r="H65" s="4"/>
      <c r="I65" s="4"/>
      <c r="J65" s="12"/>
    </row>
    <row r="66" spans="1:10" x14ac:dyDescent="0.15">
      <c r="A66" s="11"/>
      <c r="B66" s="4"/>
      <c r="C66" s="4"/>
      <c r="D66" s="4"/>
      <c r="E66" s="4"/>
      <c r="F66" s="5" t="s">
        <v>63</v>
      </c>
      <c r="G66" s="4"/>
      <c r="H66" s="6">
        <v>7500</v>
      </c>
      <c r="I66" s="6">
        <v>7083.33</v>
      </c>
      <c r="J66" s="12">
        <v>7500</v>
      </c>
    </row>
    <row r="67" spans="1:10" x14ac:dyDescent="0.15">
      <c r="A67" s="11"/>
      <c r="B67" s="4"/>
      <c r="C67" s="4"/>
      <c r="D67" s="4"/>
      <c r="E67" s="4"/>
      <c r="F67" s="5" t="s">
        <v>64</v>
      </c>
      <c r="G67" s="4"/>
      <c r="H67" s="6">
        <v>1666.67</v>
      </c>
      <c r="I67" s="6">
        <v>1333.33</v>
      </c>
      <c r="J67" s="12">
        <v>1666.67</v>
      </c>
    </row>
    <row r="68" spans="1:10" x14ac:dyDescent="0.15">
      <c r="A68" s="11"/>
      <c r="B68" s="4"/>
      <c r="C68" s="4"/>
      <c r="D68" s="4"/>
      <c r="E68" s="4"/>
      <c r="F68" s="5" t="s">
        <v>65</v>
      </c>
      <c r="G68" s="4"/>
      <c r="H68" s="6">
        <v>2000</v>
      </c>
      <c r="I68" s="6">
        <v>2233.33</v>
      </c>
      <c r="J68" s="12">
        <v>2000</v>
      </c>
    </row>
    <row r="69" spans="1:10" x14ac:dyDescent="0.15">
      <c r="A69" s="11"/>
      <c r="B69" s="4"/>
      <c r="C69" s="4"/>
      <c r="D69" s="4"/>
      <c r="E69" s="4"/>
      <c r="F69" s="5" t="s">
        <v>66</v>
      </c>
      <c r="G69" s="4"/>
      <c r="H69" s="6">
        <v>1065</v>
      </c>
      <c r="I69" s="6">
        <v>800</v>
      </c>
      <c r="J69" s="12">
        <v>5890</v>
      </c>
    </row>
    <row r="70" spans="1:10" x14ac:dyDescent="0.15">
      <c r="A70" s="11"/>
      <c r="B70" s="4"/>
      <c r="C70" s="4"/>
      <c r="D70" s="4"/>
      <c r="E70" s="4"/>
      <c r="F70" s="5"/>
      <c r="G70" s="4" t="s">
        <v>92</v>
      </c>
      <c r="H70" s="6">
        <v>0</v>
      </c>
      <c r="I70" s="6">
        <v>0</v>
      </c>
      <c r="J70" s="12">
        <v>75</v>
      </c>
    </row>
    <row r="71" spans="1:10" x14ac:dyDescent="0.15">
      <c r="A71" s="11"/>
      <c r="B71" s="4"/>
      <c r="C71" s="4"/>
      <c r="D71" s="4"/>
      <c r="E71" s="5" t="s">
        <v>67</v>
      </c>
      <c r="F71" s="4"/>
      <c r="G71" s="4"/>
      <c r="H71" s="6">
        <f>ROUND(SUM(H65:H69),5)</f>
        <v>12231.67</v>
      </c>
      <c r="I71" s="6">
        <f>ROUND(SUM(I65:I69),5)</f>
        <v>11449.99</v>
      </c>
      <c r="J71" s="12">
        <v>17131.669999999998</v>
      </c>
    </row>
    <row r="72" spans="1:10" x14ac:dyDescent="0.15">
      <c r="A72" s="11"/>
      <c r="B72" s="4"/>
      <c r="C72" s="4"/>
      <c r="D72" s="4"/>
      <c r="E72" s="5" t="s">
        <v>68</v>
      </c>
      <c r="F72" s="4"/>
      <c r="G72" s="4"/>
      <c r="H72" s="4"/>
      <c r="I72" s="4"/>
      <c r="J72" s="12"/>
    </row>
    <row r="73" spans="1:10" x14ac:dyDescent="0.15">
      <c r="A73" s="11"/>
      <c r="B73" s="4"/>
      <c r="C73" s="4"/>
      <c r="D73" s="4"/>
      <c r="E73" s="4"/>
      <c r="F73" s="5" t="s">
        <v>69</v>
      </c>
      <c r="G73" s="4"/>
      <c r="H73" s="6">
        <v>421.2</v>
      </c>
      <c r="I73" s="6">
        <v>0</v>
      </c>
      <c r="J73" s="12">
        <v>425</v>
      </c>
    </row>
    <row r="74" spans="1:10" x14ac:dyDescent="0.15">
      <c r="A74" s="11"/>
      <c r="B74" s="4"/>
      <c r="C74" s="4"/>
      <c r="D74" s="4"/>
      <c r="E74" s="5" t="s">
        <v>70</v>
      </c>
      <c r="F74" s="4"/>
      <c r="G74" s="4"/>
      <c r="H74" s="6">
        <f>ROUND(SUM(H72:H73),5)</f>
        <v>421.2</v>
      </c>
      <c r="I74" s="6">
        <f>ROUND(SUM(I72:I73),5)</f>
        <v>0</v>
      </c>
      <c r="J74" s="12">
        <v>425</v>
      </c>
    </row>
    <row r="75" spans="1:10" x14ac:dyDescent="0.15">
      <c r="A75" s="11"/>
      <c r="B75" s="4"/>
      <c r="C75" s="4"/>
      <c r="D75" s="4"/>
      <c r="E75" s="5" t="s">
        <v>71</v>
      </c>
      <c r="F75" s="4"/>
      <c r="G75" s="4"/>
      <c r="H75" s="6">
        <v>180</v>
      </c>
      <c r="I75" s="6">
        <v>0</v>
      </c>
      <c r="J75" s="12">
        <v>500</v>
      </c>
    </row>
    <row r="76" spans="1:10" x14ac:dyDescent="0.15">
      <c r="A76" s="11"/>
      <c r="B76" s="4"/>
      <c r="C76" s="4"/>
      <c r="D76" s="4"/>
      <c r="E76" s="5" t="s">
        <v>72</v>
      </c>
      <c r="F76" s="4"/>
      <c r="G76" s="4"/>
      <c r="H76" s="6">
        <v>0</v>
      </c>
      <c r="I76" s="6">
        <v>10</v>
      </c>
      <c r="J76" s="12">
        <v>0</v>
      </c>
    </row>
    <row r="77" spans="1:10" x14ac:dyDescent="0.15">
      <c r="A77" s="11"/>
      <c r="B77" s="4"/>
      <c r="C77" s="4"/>
      <c r="D77" s="4"/>
      <c r="E77" s="5" t="s">
        <v>73</v>
      </c>
      <c r="F77" s="4"/>
      <c r="G77" s="4"/>
      <c r="H77" s="6">
        <v>360</v>
      </c>
      <c r="I77" s="6">
        <v>297</v>
      </c>
      <c r="J77" s="12">
        <v>360</v>
      </c>
    </row>
    <row r="78" spans="1:10" x14ac:dyDescent="0.15">
      <c r="A78" s="11"/>
      <c r="B78" s="4"/>
      <c r="C78" s="4"/>
      <c r="D78" s="5" t="s">
        <v>74</v>
      </c>
      <c r="E78" s="4"/>
      <c r="F78" s="4"/>
      <c r="G78" s="4"/>
      <c r="H78" s="6">
        <f>ROUND(SUM(H59:H64)+H71+SUM(H74:H77),5)</f>
        <v>14980.95</v>
      </c>
      <c r="I78" s="6">
        <f>ROUND(SUM(I59:I64)+I71+SUM(I74:I77),5)</f>
        <v>12837.45</v>
      </c>
      <c r="J78" s="12">
        <v>20186.669999999998</v>
      </c>
    </row>
    <row r="79" spans="1:10" x14ac:dyDescent="0.15">
      <c r="A79" s="11"/>
      <c r="B79" s="4"/>
      <c r="C79" s="4"/>
      <c r="D79" s="5" t="s">
        <v>75</v>
      </c>
      <c r="E79" s="4"/>
      <c r="F79" s="4"/>
      <c r="G79" s="4"/>
      <c r="H79" s="4"/>
      <c r="I79" s="4"/>
      <c r="J79" s="12"/>
    </row>
    <row r="80" spans="1:10" x14ac:dyDescent="0.15">
      <c r="A80" s="11"/>
      <c r="B80" s="4"/>
      <c r="C80" s="4"/>
      <c r="D80" s="4"/>
      <c r="E80" s="5" t="s">
        <v>76</v>
      </c>
      <c r="F80" s="4"/>
      <c r="G80" s="4"/>
      <c r="H80" s="4"/>
      <c r="I80" s="4"/>
      <c r="J80" s="12"/>
    </row>
    <row r="81" spans="1:10" x14ac:dyDescent="0.15">
      <c r="A81" s="11"/>
      <c r="B81" s="4"/>
      <c r="C81" s="4"/>
      <c r="D81" s="4"/>
      <c r="E81" s="4"/>
      <c r="F81" s="5" t="s">
        <v>77</v>
      </c>
      <c r="G81" s="4"/>
      <c r="H81" s="6">
        <v>0</v>
      </c>
      <c r="I81" s="6">
        <v>368.9</v>
      </c>
      <c r="J81" s="12">
        <v>300</v>
      </c>
    </row>
    <row r="82" spans="1:10" x14ac:dyDescent="0.15">
      <c r="A82" s="11"/>
      <c r="B82" s="4"/>
      <c r="C82" s="4"/>
      <c r="D82" s="4"/>
      <c r="E82" s="5" t="s">
        <v>78</v>
      </c>
      <c r="F82" s="4"/>
      <c r="G82" s="4"/>
      <c r="H82" s="6">
        <f>ROUND(SUM(H80:H81),5)</f>
        <v>0</v>
      </c>
      <c r="I82" s="6">
        <f>ROUND(SUM(I80:I81),5)</f>
        <v>368.9</v>
      </c>
      <c r="J82" s="12">
        <v>300</v>
      </c>
    </row>
    <row r="83" spans="1:10" x14ac:dyDescent="0.15">
      <c r="A83" s="11"/>
      <c r="B83" s="4"/>
      <c r="C83" s="4"/>
      <c r="D83" s="4"/>
      <c r="E83" s="5" t="s">
        <v>79</v>
      </c>
      <c r="F83" s="4"/>
      <c r="G83" s="4"/>
      <c r="H83" s="4"/>
      <c r="I83" s="4"/>
      <c r="J83" s="12"/>
    </row>
    <row r="84" spans="1:10" x14ac:dyDescent="0.15">
      <c r="A84" s="11"/>
      <c r="B84" s="4"/>
      <c r="C84" s="4"/>
      <c r="D84" s="4"/>
      <c r="E84" s="4"/>
      <c r="F84" s="5" t="s">
        <v>80</v>
      </c>
      <c r="G84" s="4"/>
      <c r="H84" s="6">
        <v>1250</v>
      </c>
      <c r="I84" s="6">
        <v>1000</v>
      </c>
      <c r="J84" s="12">
        <v>1250</v>
      </c>
    </row>
    <row r="85" spans="1:10" x14ac:dyDescent="0.15">
      <c r="A85" s="11"/>
      <c r="B85" s="4"/>
      <c r="C85" s="4"/>
      <c r="D85" s="4"/>
      <c r="E85" s="4"/>
      <c r="F85" s="5" t="s">
        <v>81</v>
      </c>
      <c r="G85" s="4"/>
      <c r="H85" s="6">
        <v>1500</v>
      </c>
      <c r="I85" s="6">
        <v>1675</v>
      </c>
      <c r="J85" s="12">
        <v>1500</v>
      </c>
    </row>
    <row r="86" spans="1:10" x14ac:dyDescent="0.15">
      <c r="A86" s="11"/>
      <c r="B86" s="4"/>
      <c r="C86" s="4"/>
      <c r="D86" s="4"/>
      <c r="E86" s="4"/>
      <c r="F86" s="5" t="s">
        <v>82</v>
      </c>
      <c r="G86" s="4"/>
      <c r="H86" s="6">
        <v>0</v>
      </c>
      <c r="I86" s="6">
        <v>80</v>
      </c>
      <c r="J86" s="12">
        <v>0</v>
      </c>
    </row>
    <row r="87" spans="1:10" x14ac:dyDescent="0.15">
      <c r="A87" s="11"/>
      <c r="B87" s="4"/>
      <c r="C87" s="4"/>
      <c r="D87" s="4"/>
      <c r="E87" s="5" t="s">
        <v>83</v>
      </c>
      <c r="F87" s="4"/>
      <c r="G87" s="4"/>
      <c r="H87" s="6">
        <f>ROUND(SUM(H83:H86),5)</f>
        <v>2750</v>
      </c>
      <c r="I87" s="6">
        <f>ROUND(SUM(I83:I86),5)</f>
        <v>2755</v>
      </c>
      <c r="J87" s="12">
        <v>2750</v>
      </c>
    </row>
    <row r="88" spans="1:10" x14ac:dyDescent="0.15">
      <c r="A88" s="11"/>
      <c r="B88" s="4"/>
      <c r="C88" s="4"/>
      <c r="D88" s="4"/>
      <c r="E88" s="5" t="s">
        <v>84</v>
      </c>
      <c r="F88" s="4"/>
      <c r="G88" s="4"/>
      <c r="H88" s="4"/>
      <c r="I88" s="4"/>
      <c r="J88" s="12"/>
    </row>
    <row r="89" spans="1:10" x14ac:dyDescent="0.15">
      <c r="A89" s="11"/>
      <c r="B89" s="4"/>
      <c r="C89" s="4"/>
      <c r="D89" s="4"/>
      <c r="E89" s="4"/>
      <c r="F89" s="5" t="s">
        <v>85</v>
      </c>
      <c r="G89" s="4"/>
      <c r="H89" s="6">
        <v>759.5</v>
      </c>
      <c r="I89" s="6">
        <v>0</v>
      </c>
      <c r="J89" s="12">
        <v>800</v>
      </c>
    </row>
    <row r="90" spans="1:10" x14ac:dyDescent="0.15">
      <c r="A90" s="11"/>
      <c r="B90" s="4"/>
      <c r="C90" s="4"/>
      <c r="D90" s="4"/>
      <c r="E90" s="4"/>
      <c r="F90" s="5" t="s">
        <v>86</v>
      </c>
      <c r="G90" s="4"/>
      <c r="H90" s="6">
        <v>6250</v>
      </c>
      <c r="I90" s="6">
        <v>0</v>
      </c>
      <c r="J90" s="12">
        <v>6250</v>
      </c>
    </row>
    <row r="91" spans="1:10" x14ac:dyDescent="0.15">
      <c r="A91" s="11"/>
      <c r="B91" s="4"/>
      <c r="C91" s="4"/>
      <c r="D91" s="4"/>
      <c r="E91" s="5" t="s">
        <v>87</v>
      </c>
      <c r="F91" s="4"/>
      <c r="G91" s="4"/>
      <c r="H91" s="6">
        <f>ROUND(SUM(H88:H90),5)</f>
        <v>7009.5</v>
      </c>
      <c r="I91" s="6">
        <f>ROUND(SUM(I88:I90),5)</f>
        <v>0</v>
      </c>
      <c r="J91" s="12">
        <v>7050</v>
      </c>
    </row>
    <row r="92" spans="1:10" x14ac:dyDescent="0.15">
      <c r="A92" s="11"/>
      <c r="B92" s="4"/>
      <c r="C92" s="4"/>
      <c r="D92" s="5" t="s">
        <v>88</v>
      </c>
      <c r="E92" s="4"/>
      <c r="F92" s="4"/>
      <c r="G92" s="4"/>
      <c r="H92" s="6">
        <f>ROUND(H79+H82+H87+H91,5)</f>
        <v>9759.5</v>
      </c>
      <c r="I92" s="6">
        <f>ROUND(I79+I82+I87+I91,5)</f>
        <v>3123.9</v>
      </c>
      <c r="J92" s="12">
        <v>10100</v>
      </c>
    </row>
    <row r="93" spans="1:10" x14ac:dyDescent="0.15">
      <c r="A93" s="11"/>
      <c r="B93" s="4"/>
      <c r="C93" s="5" t="s">
        <v>89</v>
      </c>
      <c r="D93" s="4"/>
      <c r="E93" s="4"/>
      <c r="F93" s="4"/>
      <c r="G93" s="4"/>
      <c r="H93" s="6">
        <f>ROUND(H31+H50+H58+H78+H92,5)</f>
        <v>37208</v>
      </c>
      <c r="I93" s="6">
        <f>ROUND(I31+I50+I58+I78+I92,5)</f>
        <v>22765.3</v>
      </c>
      <c r="J93" s="12">
        <v>42612.26</v>
      </c>
    </row>
    <row r="94" spans="1:10" x14ac:dyDescent="0.15">
      <c r="A94" s="11"/>
      <c r="B94" s="5" t="s">
        <v>90</v>
      </c>
      <c r="C94" s="4"/>
      <c r="D94" s="4"/>
      <c r="E94" s="4"/>
      <c r="F94" s="4"/>
      <c r="G94" s="4"/>
      <c r="H94" s="6">
        <f>ROUND(H6+H30-H93,5)</f>
        <v>-14488</v>
      </c>
      <c r="I94" s="6">
        <f>ROUND(I6+I30-I93,5)</f>
        <v>-7742.7</v>
      </c>
      <c r="J94" s="12">
        <v>-23787.26</v>
      </c>
    </row>
    <row r="95" spans="1:10" ht="15" thickBot="1" x14ac:dyDescent="0.2">
      <c r="A95" s="14" t="s">
        <v>91</v>
      </c>
      <c r="B95" s="15"/>
      <c r="C95" s="15"/>
      <c r="D95" s="15"/>
      <c r="E95" s="15"/>
      <c r="F95" s="15"/>
      <c r="G95" s="15"/>
      <c r="H95" s="16">
        <f>H94</f>
        <v>-14488</v>
      </c>
      <c r="I95" s="16">
        <f>I94</f>
        <v>-7742.7</v>
      </c>
      <c r="J95" s="17">
        <v>-23787.26</v>
      </c>
    </row>
  </sheetData>
  <phoneticPr fontId="10" type="noConversion"/>
  <pageMargins left="0.25" right="0.25" top="0.5" bottom="0.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2013</dc:creator>
  <cp:lastModifiedBy>Microsoft Office User</cp:lastModifiedBy>
  <cp:lastPrinted>2017-02-02T15:43:02Z</cp:lastPrinted>
  <dcterms:created xsi:type="dcterms:W3CDTF">2017-02-01T23:14:27Z</dcterms:created>
  <dcterms:modified xsi:type="dcterms:W3CDTF">2017-02-02T15:43:52Z</dcterms:modified>
</cp:coreProperties>
</file>