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jessanijohnson/Documents/FIRST TEE/Financials/"/>
    </mc:Choice>
  </mc:AlternateContent>
  <bookViews>
    <workbookView xWindow="120" yWindow="460" windowWidth="1872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7" i="1"/>
  <c r="I23" i="1"/>
  <c r="I27" i="1"/>
  <c r="I28" i="1"/>
  <c r="I31" i="1"/>
  <c r="I32" i="1"/>
  <c r="I33" i="1"/>
  <c r="I44" i="1"/>
  <c r="I47" i="1"/>
  <c r="I52" i="1"/>
  <c r="I53" i="1"/>
  <c r="I62" i="1"/>
  <c r="I74" i="1"/>
  <c r="I77" i="1"/>
  <c r="I81" i="1"/>
  <c r="I85" i="1"/>
  <c r="I91" i="1"/>
  <c r="I95" i="1"/>
  <c r="I96" i="1"/>
  <c r="I97" i="1"/>
  <c r="I98" i="1"/>
  <c r="I102" i="1"/>
  <c r="I103" i="1"/>
  <c r="I104" i="1"/>
  <c r="H13" i="1"/>
  <c r="H17" i="1"/>
  <c r="H23" i="1"/>
  <c r="H27" i="1"/>
  <c r="H28" i="1"/>
  <c r="H31" i="1"/>
  <c r="H32" i="1"/>
  <c r="H33" i="1"/>
  <c r="H44" i="1"/>
  <c r="H47" i="1"/>
  <c r="H52" i="1"/>
  <c r="H53" i="1"/>
  <c r="H62" i="1"/>
  <c r="H74" i="1"/>
  <c r="H77" i="1"/>
  <c r="H81" i="1"/>
  <c r="H85" i="1"/>
  <c r="H91" i="1"/>
  <c r="H95" i="1"/>
  <c r="H96" i="1"/>
  <c r="H97" i="1"/>
  <c r="H98" i="1"/>
  <c r="H102" i="1"/>
  <c r="H103" i="1"/>
  <c r="H104" i="1"/>
</calcChain>
</file>

<file path=xl/sharedStrings.xml><?xml version="1.0" encoding="utf-8"?>
<sst xmlns="http://schemas.openxmlformats.org/spreadsheetml/2006/main" count="107" uniqueCount="107">
  <si>
    <t>6:48 PM</t>
  </si>
  <si>
    <t>The First Tee Central Coast</t>
  </si>
  <si>
    <t>03/09/17</t>
  </si>
  <si>
    <t>Profit and Loss Prev Year Comparison</t>
  </si>
  <si>
    <t>Cash Basis</t>
  </si>
  <si>
    <t>January through February 2017</t>
  </si>
  <si>
    <t>Jan - Feb '17</t>
  </si>
  <si>
    <t>Jan - Feb '16</t>
  </si>
  <si>
    <t>Ordinary Income/Expense</t>
  </si>
  <si>
    <t>Income</t>
  </si>
  <si>
    <t>4000 — CONTRIBUTIONS INCOME</t>
  </si>
  <si>
    <t>4050 — Board Donations</t>
  </si>
  <si>
    <t>4051 — Advisory Board Donations</t>
  </si>
  <si>
    <t>4055 — Legacies &amp; Bequests</t>
  </si>
  <si>
    <t>4056 — Annual Giving</t>
  </si>
  <si>
    <t>Total 4000 — CONTRIBUTIONS INCOME</t>
  </si>
  <si>
    <t>4170 — PARTICIPANT FEES</t>
  </si>
  <si>
    <t>4175 — Financial Aid/ Discounts</t>
  </si>
  <si>
    <t>4170 — PARTICIPANT FEES - Other</t>
  </si>
  <si>
    <t>Total 4170 — PARTICIPANT FEES</t>
  </si>
  <si>
    <t>4600 — FUNDRAISING</t>
  </si>
  <si>
    <t>4610 — Non-Golf Event Fundraising</t>
  </si>
  <si>
    <t>4619 — Coaches Fundraisers</t>
  </si>
  <si>
    <t>4618 — Golf Clubs Sale</t>
  </si>
  <si>
    <t>4610 — Non-Golf Event Fundraising - Other</t>
  </si>
  <si>
    <t>Total 4610 — Non-Golf Event Fundraising</t>
  </si>
  <si>
    <t>4640 — Golf Outings &amp; Events</t>
  </si>
  <si>
    <t>4641 — Spring Classic</t>
  </si>
  <si>
    <t>4681 — Outside Tournaments</t>
  </si>
  <si>
    <t>Total 4640 — Golf Outings &amp; Events</t>
  </si>
  <si>
    <t>Total 4600 — FUNDRAISING</t>
  </si>
  <si>
    <t>5000 — GRANTS</t>
  </si>
  <si>
    <t>5030 — Foundation &amp; Assn Grants</t>
  </si>
  <si>
    <t>Total 5000 — GRANTS</t>
  </si>
  <si>
    <t>Total Income</t>
  </si>
  <si>
    <t>Gross Profit</t>
  </si>
  <si>
    <t>Expense</t>
  </si>
  <si>
    <t>6000 — MANAGEMENT/ADMIN EXPENSES</t>
  </si>
  <si>
    <t>6585 — Employer Payroll Taxes</t>
  </si>
  <si>
    <t>6565 — Assistant ED- Salary &amp; Wages</t>
  </si>
  <si>
    <t>6560 — ED Salary &amp; Wages</t>
  </si>
  <si>
    <t>6111 — Insurance</t>
  </si>
  <si>
    <t>6187 — Health Insurance</t>
  </si>
  <si>
    <t>6190 — Workers Compensation</t>
  </si>
  <si>
    <t>6180 — Director's Insurance</t>
  </si>
  <si>
    <t>6185 — Liability Insurance</t>
  </si>
  <si>
    <t>Total 6111 — Insurance</t>
  </si>
  <si>
    <t>6300 — Professional Fees</t>
  </si>
  <si>
    <t>6275 — Payroll Service</t>
  </si>
  <si>
    <t>Total 6300 — Professional Fees</t>
  </si>
  <si>
    <t>6350 — Travel &amp; Ent - Management</t>
  </si>
  <si>
    <t>6110 — Automobile- Mileage (travel)</t>
  </si>
  <si>
    <t>6370 — Meals Mgt</t>
  </si>
  <si>
    <t>6380 — Travel Mgt</t>
  </si>
  <si>
    <t>Total 6350 — Travel &amp; Ent - Management</t>
  </si>
  <si>
    <t>Total 6000 — MANAGEMENT/ADMIN EXPENSES</t>
  </si>
  <si>
    <t>6400 — OFFICE EXPENSE</t>
  </si>
  <si>
    <t>6230 — Licenses and Permits</t>
  </si>
  <si>
    <t>6160 — Dues and Subscriptions</t>
  </si>
  <si>
    <t>6120 — Bank Service Charges</t>
  </si>
  <si>
    <t>6250 — Postage and Delivery</t>
  </si>
  <si>
    <t>6770 — Supplies</t>
  </si>
  <si>
    <t>6340 — Telephone/Internet</t>
  </si>
  <si>
    <t>6345 — Tech/Computer Expense</t>
  </si>
  <si>
    <t>Total 6400 — OFFICE EXPENSE</t>
  </si>
  <si>
    <t>7000 — PROGRAM/EDUCATION EXPENSE</t>
  </si>
  <si>
    <t>7094 — Participant Opportunities</t>
  </si>
  <si>
    <t>7017 — NSP Coordinator</t>
  </si>
  <si>
    <t>6780 — Advertising &amp; Printing</t>
  </si>
  <si>
    <t>6410 — Education Travel &amp; Entertainmen</t>
  </si>
  <si>
    <t>7016 — Counseling &amp; Education</t>
  </si>
  <si>
    <t>7200 — Instructors Costs</t>
  </si>
  <si>
    <t>7218 — PGA Full Time-Instructor Fees</t>
  </si>
  <si>
    <t>7270 — Assistant ED -Programming</t>
  </si>
  <si>
    <t>7226 — ED's Programming</t>
  </si>
  <si>
    <t>7220 — PGA Instructor Fees</t>
  </si>
  <si>
    <t>Total 7200 — Instructors Costs</t>
  </si>
  <si>
    <t>6670 — Merchandise Expense</t>
  </si>
  <si>
    <t>6671 — Awards &amp; Prizes</t>
  </si>
  <si>
    <t>Total 6670 — Merchandise Expense</t>
  </si>
  <si>
    <t>7110 — Prog. Mileage (Travel)</t>
  </si>
  <si>
    <t>7090 — Volunteer Expenses</t>
  </si>
  <si>
    <t>7092 — Youth on Course/ SCGA</t>
  </si>
  <si>
    <t>Total 7000 — PROGRAM/EDUCATION EXPENSE</t>
  </si>
  <si>
    <t>8700 — FUNDRAISING/DEVELOPMENT</t>
  </si>
  <si>
    <t>8730 — GOLF OUTING &amp; EVENT EXPENSE</t>
  </si>
  <si>
    <t>8690 — SLO Jr. Tournament</t>
  </si>
  <si>
    <t>Total 8730 — GOLF OUTING &amp; EVENT EXPENSE</t>
  </si>
  <si>
    <t>8740 — Development Expenses</t>
  </si>
  <si>
    <t>8710 — Fundraising Salary &amp; Wages</t>
  </si>
  <si>
    <t>8770 — Assistant ED</t>
  </si>
  <si>
    <t>8712 — Executive Director</t>
  </si>
  <si>
    <t>6290 — Grantwriting</t>
  </si>
  <si>
    <t>Total 8710 — Fundraising Salary &amp; Wages</t>
  </si>
  <si>
    <t>8720 — Non Golf Fundraising Expense</t>
  </si>
  <si>
    <t>8729 — Appeal Expense</t>
  </si>
  <si>
    <t>8720 — Non Golf Fundraising Expense - Other</t>
  </si>
  <si>
    <t>Total 8720 — Non Golf Fundraising Expense</t>
  </si>
  <si>
    <t>Total 8700 — FUNDRAISING/DEVELOPMENT</t>
  </si>
  <si>
    <t>Total Expense</t>
  </si>
  <si>
    <t>Net Ordinary Income</t>
  </si>
  <si>
    <t>Other Income/Expense</t>
  </si>
  <si>
    <t>Other Income</t>
  </si>
  <si>
    <t>9010 — 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</si>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</sst>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80"/>
      <name val="Arial"/>
      <family val="2"/>
    </font>
    <font>
      <b/>
      <sz val="19"/>
      <color rgb="FF000080"/>
      <name val="Arial"/>
      <family val="2"/>
    </font>
    <font>
      <b/>
      <sz val="13"/>
      <color rgb="FF000080"/>
      <name val="Arial"/>
      <family val="2"/>
    </font>
    <font>
      <b/>
      <sz val="11"/>
      <color rgb="FF000080"/>
      <name val="Arial"/>
      <family val="2"/>
    </font>
    <font>
      <b/>
      <sz val="11"/>
      <color rgb="FF000080"/>
      <name val="Arial"/>
      <family val="2"/>
    </font>
    <font>
      <b/>
      <sz val="11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/>
  </sheetViews>
  <sheetFormatPr baseColWidth="10" defaultColWidth="8.83203125" defaultRowHeight="14" x14ac:dyDescent="0.15"/>
  <cols>
    <col min="1" max="6" width="2" bestFit="1" customWidth="1"/>
    <col min="7" max="7" width="35" bestFit="1" customWidth="1"/>
    <col min="8" max="9" width="22.5" bestFit="1" customWidth="1"/>
  </cols>
  <sheetData>
    <row r="1" spans="1:9" ht="20" x14ac:dyDescent="0.2">
      <c r="A1" s="1" t="s">
        <v>1</v>
      </c>
      <c r="I1" t="s">
        <v>0</v>
      </c>
    </row>
    <row r="2" spans="1:9" ht="24" x14ac:dyDescent="0.25">
      <c r="A2" s="3" t="s">
        <v>3</v>
      </c>
      <c r="I2" s="2" t="s">
        <v>2</v>
      </c>
    </row>
    <row r="3" spans="1:9" ht="17" x14ac:dyDescent="0.2">
      <c r="A3" s="5" t="s">
        <v>5</v>
      </c>
      <c r="I3" s="4" t="s">
        <v>4</v>
      </c>
    </row>
    <row r="5" spans="1:9" x14ac:dyDescent="0.15">
      <c r="H5" s="6" t="s">
        <v>6</v>
      </c>
      <c r="I5" s="6" t="s">
        <v>7</v>
      </c>
    </row>
    <row r="6" spans="1:9" x14ac:dyDescent="0.15">
      <c r="B6" s="7" t="s">
        <v>8</v>
      </c>
    </row>
    <row r="7" spans="1:9" x14ac:dyDescent="0.15">
      <c r="D7" s="7" t="s">
        <v>9</v>
      </c>
    </row>
    <row r="8" spans="1:9" x14ac:dyDescent="0.15">
      <c r="E8" s="7" t="s">
        <v>10</v>
      </c>
    </row>
    <row r="9" spans="1:9" x14ac:dyDescent="0.15">
      <c r="F9" s="7" t="s">
        <v>11</v>
      </c>
      <c r="H9" s="8">
        <v>3498</v>
      </c>
      <c r="I9" s="8">
        <v>3335</v>
      </c>
    </row>
    <row r="10" spans="1:9" x14ac:dyDescent="0.15">
      <c r="F10" s="7" t="s">
        <v>12</v>
      </c>
      <c r="H10" s="8">
        <v>40</v>
      </c>
      <c r="I10" s="8">
        <v>0</v>
      </c>
    </row>
    <row r="11" spans="1:9" x14ac:dyDescent="0.15">
      <c r="F11" s="7" t="s">
        <v>13</v>
      </c>
      <c r="H11" s="8">
        <v>630</v>
      </c>
      <c r="I11" s="8">
        <v>0</v>
      </c>
    </row>
    <row r="12" spans="1:9" x14ac:dyDescent="0.15">
      <c r="F12" s="7" t="s">
        <v>14</v>
      </c>
      <c r="H12" s="9">
        <v>2740</v>
      </c>
      <c r="I12" s="9">
        <v>700.23</v>
      </c>
    </row>
    <row r="13" spans="1:9" x14ac:dyDescent="0.15">
      <c r="E13" s="7" t="s">
        <v>15</v>
      </c>
      <c r="H13" s="8">
        <f>ROUND(SUM(H8:H12),5)</f>
        <v>6908</v>
      </c>
      <c r="I13" s="8">
        <f>ROUND(SUM(I8:I12),5)</f>
        <v>4035.23</v>
      </c>
    </row>
    <row r="14" spans="1:9" x14ac:dyDescent="0.15">
      <c r="E14" s="7" t="s">
        <v>16</v>
      </c>
    </row>
    <row r="15" spans="1:9" x14ac:dyDescent="0.15">
      <c r="F15" s="7" t="s">
        <v>17</v>
      </c>
      <c r="H15" s="8">
        <v>-8755</v>
      </c>
      <c r="I15" s="8">
        <v>-8882.5</v>
      </c>
    </row>
    <row r="16" spans="1:9" x14ac:dyDescent="0.15">
      <c r="F16" s="7" t="s">
        <v>18</v>
      </c>
      <c r="H16" s="9">
        <v>24055</v>
      </c>
      <c r="I16" s="9">
        <v>23817.5</v>
      </c>
    </row>
    <row r="17" spans="4:9" x14ac:dyDescent="0.15">
      <c r="E17" s="7" t="s">
        <v>19</v>
      </c>
      <c r="H17" s="8">
        <f>ROUND(SUM(H14:H16),5)</f>
        <v>15300</v>
      </c>
      <c r="I17" s="8">
        <f>ROUND(SUM(I14:I16),5)</f>
        <v>14935</v>
      </c>
    </row>
    <row r="18" spans="4:9" x14ac:dyDescent="0.15">
      <c r="E18" s="7" t="s">
        <v>20</v>
      </c>
    </row>
    <row r="19" spans="4:9" x14ac:dyDescent="0.15">
      <c r="F19" s="7" t="s">
        <v>21</v>
      </c>
    </row>
    <row r="20" spans="4:9" x14ac:dyDescent="0.15">
      <c r="G20" s="7" t="s">
        <v>22</v>
      </c>
      <c r="H20" s="8">
        <v>472</v>
      </c>
      <c r="I20" s="8">
        <v>100</v>
      </c>
    </row>
    <row r="21" spans="4:9" x14ac:dyDescent="0.15">
      <c r="G21" s="7" t="s">
        <v>23</v>
      </c>
      <c r="H21" s="8">
        <v>1365</v>
      </c>
      <c r="I21" s="8">
        <v>17.600000000000001</v>
      </c>
    </row>
    <row r="22" spans="4:9" x14ac:dyDescent="0.15">
      <c r="G22" s="7" t="s">
        <v>24</v>
      </c>
      <c r="H22" s="9">
        <v>222.35</v>
      </c>
      <c r="I22" s="9">
        <v>6.27</v>
      </c>
    </row>
    <row r="23" spans="4:9" x14ac:dyDescent="0.15">
      <c r="F23" s="7" t="s">
        <v>25</v>
      </c>
      <c r="H23" s="8">
        <f>ROUND(SUM(H19:H22),5)</f>
        <v>2059.35</v>
      </c>
      <c r="I23" s="8">
        <f>ROUND(SUM(I19:I22),5)</f>
        <v>123.87</v>
      </c>
    </row>
    <row r="24" spans="4:9" x14ac:dyDescent="0.15">
      <c r="F24" s="7" t="s">
        <v>26</v>
      </c>
    </row>
    <row r="25" spans="4:9" x14ac:dyDescent="0.15">
      <c r="G25" s="7" t="s">
        <v>27</v>
      </c>
      <c r="H25" s="8">
        <v>6400</v>
      </c>
      <c r="I25" s="8">
        <v>9975</v>
      </c>
    </row>
    <row r="26" spans="4:9" x14ac:dyDescent="0.15">
      <c r="G26" s="7" t="s">
        <v>28</v>
      </c>
      <c r="H26" s="9">
        <v>0</v>
      </c>
      <c r="I26" s="9">
        <v>300</v>
      </c>
    </row>
    <row r="27" spans="4:9" x14ac:dyDescent="0.15">
      <c r="F27" s="7" t="s">
        <v>29</v>
      </c>
      <c r="H27" s="9">
        <f>ROUND(SUM(H24:H26),5)</f>
        <v>6400</v>
      </c>
      <c r="I27" s="9">
        <f>ROUND(SUM(I24:I26),5)</f>
        <v>10275</v>
      </c>
    </row>
    <row r="28" spans="4:9" x14ac:dyDescent="0.15">
      <c r="E28" s="7" t="s">
        <v>30</v>
      </c>
      <c r="H28" s="8">
        <f>ROUND(H18+H23+H27,5)</f>
        <v>8459.35</v>
      </c>
      <c r="I28" s="8">
        <f>ROUND(I18+I23+I27,5)</f>
        <v>10398.870000000001</v>
      </c>
    </row>
    <row r="29" spans="4:9" x14ac:dyDescent="0.15">
      <c r="E29" s="7" t="s">
        <v>31</v>
      </c>
    </row>
    <row r="30" spans="4:9" x14ac:dyDescent="0.15">
      <c r="F30" s="7" t="s">
        <v>32</v>
      </c>
      <c r="H30" s="9">
        <v>2000</v>
      </c>
      <c r="I30" s="9">
        <v>0</v>
      </c>
    </row>
    <row r="31" spans="4:9" x14ac:dyDescent="0.15">
      <c r="E31" s="7" t="s">
        <v>33</v>
      </c>
      <c r="H31" s="9">
        <f>ROUND(SUM(H29:H30),5)</f>
        <v>2000</v>
      </c>
      <c r="I31" s="9">
        <f>ROUND(SUM(I29:I30),5)</f>
        <v>0</v>
      </c>
    </row>
    <row r="32" spans="4:9" x14ac:dyDescent="0.15">
      <c r="D32" s="7" t="s">
        <v>34</v>
      </c>
      <c r="H32" s="9">
        <f>ROUND(H7+H13+H17+H28+H31,5)</f>
        <v>32667.35</v>
      </c>
      <c r="I32" s="9">
        <f>ROUND(I7+I13+I17+I28+I31,5)</f>
        <v>29369.1</v>
      </c>
    </row>
    <row r="33" spans="3:9" x14ac:dyDescent="0.15">
      <c r="C33" s="7" t="s">
        <v>35</v>
      </c>
      <c r="H33" s="8">
        <f>H32</f>
        <v>32667.35</v>
      </c>
      <c r="I33" s="8">
        <f>I32</f>
        <v>29369.1</v>
      </c>
    </row>
    <row r="34" spans="3:9" x14ac:dyDescent="0.15">
      <c r="C34" s="7" t="s">
        <v>36</v>
      </c>
    </row>
    <row r="35" spans="3:9" x14ac:dyDescent="0.15">
      <c r="D35" s="7" t="s">
        <v>37</v>
      </c>
    </row>
    <row r="36" spans="3:9" x14ac:dyDescent="0.15">
      <c r="E36" s="7" t="s">
        <v>38</v>
      </c>
      <c r="H36" s="8">
        <v>4050</v>
      </c>
      <c r="I36" s="8">
        <v>3715.34</v>
      </c>
    </row>
    <row r="37" spans="3:9" x14ac:dyDescent="0.15">
      <c r="E37" s="7" t="s">
        <v>39</v>
      </c>
      <c r="H37" s="8">
        <v>2500</v>
      </c>
      <c r="I37" s="8">
        <v>2000</v>
      </c>
    </row>
    <row r="38" spans="3:9" x14ac:dyDescent="0.15">
      <c r="E38" s="7" t="s">
        <v>40</v>
      </c>
      <c r="H38" s="8">
        <v>3000</v>
      </c>
      <c r="I38" s="8">
        <v>3350</v>
      </c>
    </row>
    <row r="39" spans="3:9" x14ac:dyDescent="0.15">
      <c r="E39" s="7" t="s">
        <v>41</v>
      </c>
    </row>
    <row r="40" spans="3:9" x14ac:dyDescent="0.15">
      <c r="F40" s="7" t="s">
        <v>42</v>
      </c>
      <c r="H40" s="8">
        <v>985.98</v>
      </c>
      <c r="I40" s="8">
        <v>485</v>
      </c>
    </row>
    <row r="41" spans="3:9" x14ac:dyDescent="0.15">
      <c r="F41" s="7" t="s">
        <v>43</v>
      </c>
      <c r="H41" s="8">
        <v>7872.2</v>
      </c>
      <c r="I41" s="8">
        <v>1440.6</v>
      </c>
    </row>
    <row r="42" spans="3:9" x14ac:dyDescent="0.15">
      <c r="F42" s="7" t="s">
        <v>44</v>
      </c>
      <c r="H42" s="8">
        <v>527</v>
      </c>
      <c r="I42" s="8">
        <v>467.8</v>
      </c>
    </row>
    <row r="43" spans="3:9" x14ac:dyDescent="0.15">
      <c r="F43" s="7" t="s">
        <v>45</v>
      </c>
      <c r="H43" s="9">
        <v>643.6</v>
      </c>
      <c r="I43" s="9">
        <v>643.6</v>
      </c>
    </row>
    <row r="44" spans="3:9" x14ac:dyDescent="0.15">
      <c r="E44" s="7" t="s">
        <v>46</v>
      </c>
      <c r="H44" s="8">
        <f>ROUND(SUM(H39:H43),5)</f>
        <v>10028.780000000001</v>
      </c>
      <c r="I44" s="8">
        <f>ROUND(SUM(I39:I43),5)</f>
        <v>3037</v>
      </c>
    </row>
    <row r="45" spans="3:9" x14ac:dyDescent="0.15">
      <c r="E45" s="7" t="s">
        <v>47</v>
      </c>
    </row>
    <row r="46" spans="3:9" x14ac:dyDescent="0.15">
      <c r="F46" s="7" t="s">
        <v>48</v>
      </c>
      <c r="H46" s="9">
        <v>381.62</v>
      </c>
      <c r="I46" s="9">
        <v>354.44</v>
      </c>
    </row>
    <row r="47" spans="3:9" x14ac:dyDescent="0.15">
      <c r="E47" s="7" t="s">
        <v>49</v>
      </c>
      <c r="H47" s="8">
        <f>ROUND(SUM(H45:H46),5)</f>
        <v>381.62</v>
      </c>
      <c r="I47" s="8">
        <f>ROUND(SUM(I45:I46),5)</f>
        <v>354.44</v>
      </c>
    </row>
    <row r="48" spans="3:9" x14ac:dyDescent="0.15">
      <c r="E48" s="7" t="s">
        <v>50</v>
      </c>
    </row>
    <row r="49" spans="4:9" x14ac:dyDescent="0.15">
      <c r="F49" s="7" t="s">
        <v>51</v>
      </c>
      <c r="H49" s="8">
        <v>400</v>
      </c>
      <c r="I49" s="8">
        <v>530</v>
      </c>
    </row>
    <row r="50" spans="4:9" x14ac:dyDescent="0.15">
      <c r="F50" s="7" t="s">
        <v>52</v>
      </c>
      <c r="H50" s="8">
        <v>161.85</v>
      </c>
      <c r="I50" s="8">
        <v>147.46</v>
      </c>
    </row>
    <row r="51" spans="4:9" x14ac:dyDescent="0.15">
      <c r="F51" s="7" t="s">
        <v>53</v>
      </c>
      <c r="H51" s="9">
        <v>0</v>
      </c>
      <c r="I51" s="9">
        <v>217.64</v>
      </c>
    </row>
    <row r="52" spans="4:9" x14ac:dyDescent="0.15">
      <c r="E52" s="7" t="s">
        <v>54</v>
      </c>
      <c r="H52" s="9">
        <f>ROUND(SUM(H48:H51),5)</f>
        <v>561.85</v>
      </c>
      <c r="I52" s="9">
        <f>ROUND(SUM(I48:I51),5)</f>
        <v>895.1</v>
      </c>
    </row>
    <row r="53" spans="4:9" x14ac:dyDescent="0.15">
      <c r="D53" s="7" t="s">
        <v>55</v>
      </c>
      <c r="H53" s="8">
        <f>ROUND(SUM(H35:H38)+H44+H47+H52,5)</f>
        <v>20522.25</v>
      </c>
      <c r="I53" s="8">
        <f>ROUND(SUM(I35:I38)+I44+I47+I52,5)</f>
        <v>13351.88</v>
      </c>
    </row>
    <row r="54" spans="4:9" x14ac:dyDescent="0.15">
      <c r="D54" s="7" t="s">
        <v>56</v>
      </c>
    </row>
    <row r="55" spans="4:9" x14ac:dyDescent="0.15">
      <c r="E55" s="7" t="s">
        <v>57</v>
      </c>
      <c r="H55" s="8">
        <v>0</v>
      </c>
      <c r="I55" s="8">
        <v>65</v>
      </c>
    </row>
    <row r="56" spans="4:9" x14ac:dyDescent="0.15">
      <c r="E56" s="7" t="s">
        <v>58</v>
      </c>
      <c r="H56" s="8">
        <v>271</v>
      </c>
      <c r="I56" s="8">
        <v>0</v>
      </c>
    </row>
    <row r="57" spans="4:9" x14ac:dyDescent="0.15">
      <c r="E57" s="7" t="s">
        <v>59</v>
      </c>
      <c r="H57" s="8">
        <v>371.49</v>
      </c>
      <c r="I57" s="8">
        <v>452.91</v>
      </c>
    </row>
    <row r="58" spans="4:9" x14ac:dyDescent="0.15">
      <c r="E58" s="7" t="s">
        <v>60</v>
      </c>
      <c r="H58" s="8">
        <v>94</v>
      </c>
      <c r="I58" s="8">
        <v>316.5</v>
      </c>
    </row>
    <row r="59" spans="4:9" x14ac:dyDescent="0.15">
      <c r="E59" s="7" t="s">
        <v>61</v>
      </c>
      <c r="H59" s="8">
        <v>365.97</v>
      </c>
      <c r="I59" s="8">
        <v>218.51</v>
      </c>
    </row>
    <row r="60" spans="4:9" x14ac:dyDescent="0.15">
      <c r="E60" s="7" t="s">
        <v>62</v>
      </c>
      <c r="H60" s="8">
        <v>250</v>
      </c>
      <c r="I60" s="8">
        <v>200</v>
      </c>
    </row>
    <row r="61" spans="4:9" x14ac:dyDescent="0.15">
      <c r="E61" s="7" t="s">
        <v>63</v>
      </c>
      <c r="H61" s="9">
        <v>879.35</v>
      </c>
      <c r="I61" s="9">
        <v>0</v>
      </c>
    </row>
    <row r="62" spans="4:9" x14ac:dyDescent="0.15">
      <c r="D62" s="7" t="s">
        <v>64</v>
      </c>
      <c r="H62" s="8">
        <f>ROUND(SUM(H54:H61),5)</f>
        <v>2231.81</v>
      </c>
      <c r="I62" s="8">
        <f>ROUND(SUM(I54:I61),5)</f>
        <v>1252.92</v>
      </c>
    </row>
    <row r="63" spans="4:9" x14ac:dyDescent="0.15">
      <c r="D63" s="7" t="s">
        <v>65</v>
      </c>
    </row>
    <row r="64" spans="4:9" x14ac:dyDescent="0.15">
      <c r="E64" s="7" t="s">
        <v>66</v>
      </c>
      <c r="H64" s="8">
        <v>0</v>
      </c>
      <c r="I64" s="8">
        <v>300</v>
      </c>
    </row>
    <row r="65" spans="5:9" x14ac:dyDescent="0.15">
      <c r="E65" s="7" t="s">
        <v>67</v>
      </c>
      <c r="H65" s="8">
        <v>0</v>
      </c>
      <c r="I65" s="8">
        <v>0</v>
      </c>
    </row>
    <row r="66" spans="5:9" x14ac:dyDescent="0.15">
      <c r="E66" s="7" t="s">
        <v>68</v>
      </c>
      <c r="H66" s="8">
        <v>38</v>
      </c>
      <c r="I66" s="8">
        <v>0</v>
      </c>
    </row>
    <row r="67" spans="5:9" x14ac:dyDescent="0.15">
      <c r="E67" s="7" t="s">
        <v>69</v>
      </c>
      <c r="H67" s="8">
        <v>1518.08</v>
      </c>
      <c r="I67" s="8">
        <v>280.45999999999998</v>
      </c>
    </row>
    <row r="68" spans="5:9" x14ac:dyDescent="0.15">
      <c r="E68" s="7" t="s">
        <v>70</v>
      </c>
      <c r="H68" s="8">
        <v>0</v>
      </c>
      <c r="I68" s="8">
        <v>500</v>
      </c>
    </row>
    <row r="69" spans="5:9" x14ac:dyDescent="0.15">
      <c r="E69" s="7" t="s">
        <v>71</v>
      </c>
    </row>
    <row r="70" spans="5:9" x14ac:dyDescent="0.15">
      <c r="F70" s="7" t="s">
        <v>72</v>
      </c>
      <c r="H70" s="8">
        <v>15000</v>
      </c>
      <c r="I70" s="8">
        <v>14166.66</v>
      </c>
    </row>
    <row r="71" spans="5:9" x14ac:dyDescent="0.15">
      <c r="F71" s="7" t="s">
        <v>73</v>
      </c>
      <c r="H71" s="8">
        <v>3333.34</v>
      </c>
      <c r="I71" s="8">
        <v>2666.66</v>
      </c>
    </row>
    <row r="72" spans="5:9" x14ac:dyDescent="0.15">
      <c r="F72" s="7" t="s">
        <v>74</v>
      </c>
      <c r="H72" s="8">
        <v>4000</v>
      </c>
      <c r="I72" s="8">
        <v>4466.66</v>
      </c>
    </row>
    <row r="73" spans="5:9" x14ac:dyDescent="0.15">
      <c r="F73" s="7" t="s">
        <v>75</v>
      </c>
      <c r="H73" s="9">
        <v>5560</v>
      </c>
      <c r="I73" s="9">
        <v>1610</v>
      </c>
    </row>
    <row r="74" spans="5:9" x14ac:dyDescent="0.15">
      <c r="E74" s="7" t="s">
        <v>76</v>
      </c>
      <c r="H74" s="8">
        <f>ROUND(SUM(H69:H73),5)</f>
        <v>27893.34</v>
      </c>
      <c r="I74" s="8">
        <f>ROUND(SUM(I69:I73),5)</f>
        <v>22909.98</v>
      </c>
    </row>
    <row r="75" spans="5:9" x14ac:dyDescent="0.15">
      <c r="E75" s="7" t="s">
        <v>77</v>
      </c>
    </row>
    <row r="76" spans="5:9" x14ac:dyDescent="0.15">
      <c r="F76" s="7" t="s">
        <v>78</v>
      </c>
      <c r="H76" s="9">
        <v>421.2</v>
      </c>
      <c r="I76" s="9">
        <v>0</v>
      </c>
    </row>
    <row r="77" spans="5:9" x14ac:dyDescent="0.15">
      <c r="E77" s="7" t="s">
        <v>79</v>
      </c>
      <c r="H77" s="8">
        <f>ROUND(SUM(H75:H76),5)</f>
        <v>421.2</v>
      </c>
      <c r="I77" s="8">
        <f>ROUND(SUM(I75:I76),5)</f>
        <v>0</v>
      </c>
    </row>
    <row r="78" spans="5:9" x14ac:dyDescent="0.15">
      <c r="E78" s="7" t="s">
        <v>80</v>
      </c>
      <c r="H78" s="8">
        <v>416.5</v>
      </c>
      <c r="I78" s="8">
        <v>292</v>
      </c>
    </row>
    <row r="79" spans="5:9" x14ac:dyDescent="0.15">
      <c r="E79" s="7" t="s">
        <v>81</v>
      </c>
      <c r="H79" s="8">
        <v>0</v>
      </c>
      <c r="I79" s="8">
        <v>67</v>
      </c>
    </row>
    <row r="80" spans="5:9" x14ac:dyDescent="0.15">
      <c r="E80" s="7" t="s">
        <v>82</v>
      </c>
      <c r="H80" s="9">
        <v>360</v>
      </c>
      <c r="I80" s="9">
        <v>297</v>
      </c>
    </row>
    <row r="81" spans="4:9" x14ac:dyDescent="0.15">
      <c r="D81" s="7" t="s">
        <v>83</v>
      </c>
      <c r="H81" s="8">
        <f>ROUND(SUM(H63:H68)+H74+SUM(H77:H80),5)</f>
        <v>30647.119999999999</v>
      </c>
      <c r="I81" s="8">
        <f>ROUND(SUM(I63:I68)+I74+SUM(I77:I80),5)</f>
        <v>24646.44</v>
      </c>
    </row>
    <row r="82" spans="4:9" x14ac:dyDescent="0.15">
      <c r="D82" s="7" t="s">
        <v>84</v>
      </c>
    </row>
    <row r="83" spans="4:9" x14ac:dyDescent="0.15">
      <c r="E83" s="7" t="s">
        <v>85</v>
      </c>
    </row>
    <row r="84" spans="4:9" x14ac:dyDescent="0.15">
      <c r="F84" s="7" t="s">
        <v>86</v>
      </c>
      <c r="H84" s="9">
        <v>0</v>
      </c>
      <c r="I84" s="9">
        <v>687.85</v>
      </c>
    </row>
    <row r="85" spans="4:9" x14ac:dyDescent="0.15">
      <c r="E85" s="7" t="s">
        <v>87</v>
      </c>
      <c r="H85" s="8">
        <f>ROUND(SUM(H83:H84),5)</f>
        <v>0</v>
      </c>
      <c r="I85" s="8">
        <f>ROUND(SUM(I83:I84),5)</f>
        <v>687.85</v>
      </c>
    </row>
    <row r="86" spans="4:9" x14ac:dyDescent="0.15">
      <c r="E86" s="7" t="s">
        <v>88</v>
      </c>
      <c r="H86" s="8">
        <v>0</v>
      </c>
      <c r="I86" s="8">
        <v>97.01</v>
      </c>
    </row>
    <row r="87" spans="4:9" x14ac:dyDescent="0.15">
      <c r="E87" s="7" t="s">
        <v>89</v>
      </c>
    </row>
    <row r="88" spans="4:9" x14ac:dyDescent="0.15">
      <c r="F88" s="7" t="s">
        <v>90</v>
      </c>
      <c r="H88" s="8">
        <v>2500</v>
      </c>
      <c r="I88" s="8">
        <v>2000</v>
      </c>
    </row>
    <row r="89" spans="4:9" x14ac:dyDescent="0.15">
      <c r="F89" s="7" t="s">
        <v>91</v>
      </c>
      <c r="H89" s="8">
        <v>3000</v>
      </c>
      <c r="I89" s="8">
        <v>3350</v>
      </c>
    </row>
    <row r="90" spans="4:9" x14ac:dyDescent="0.15">
      <c r="F90" s="7" t="s">
        <v>92</v>
      </c>
      <c r="H90" s="9">
        <v>0</v>
      </c>
      <c r="I90" s="9">
        <v>200</v>
      </c>
    </row>
    <row r="91" spans="4:9" x14ac:dyDescent="0.15">
      <c r="E91" s="7" t="s">
        <v>93</v>
      </c>
      <c r="H91" s="8">
        <f>ROUND(SUM(H87:H90),5)</f>
        <v>5500</v>
      </c>
      <c r="I91" s="8">
        <f>ROUND(SUM(I87:I90),5)</f>
        <v>5550</v>
      </c>
    </row>
    <row r="92" spans="4:9" x14ac:dyDescent="0.15">
      <c r="E92" s="7" t="s">
        <v>94</v>
      </c>
    </row>
    <row r="93" spans="4:9" x14ac:dyDescent="0.15">
      <c r="F93" s="7" t="s">
        <v>95</v>
      </c>
      <c r="H93" s="8">
        <v>759.5</v>
      </c>
      <c r="I93" s="8">
        <v>0</v>
      </c>
    </row>
    <row r="94" spans="4:9" x14ac:dyDescent="0.15">
      <c r="F94" s="7" t="s">
        <v>96</v>
      </c>
      <c r="H94" s="9">
        <v>6360</v>
      </c>
      <c r="I94" s="9">
        <v>0</v>
      </c>
    </row>
    <row r="95" spans="4:9" x14ac:dyDescent="0.15">
      <c r="E95" s="7" t="s">
        <v>97</v>
      </c>
      <c r="H95" s="9">
        <f>ROUND(SUM(H92:H94),5)</f>
        <v>7119.5</v>
      </c>
      <c r="I95" s="9">
        <f>ROUND(SUM(I92:I94),5)</f>
        <v>0</v>
      </c>
    </row>
    <row r="96" spans="4:9" x14ac:dyDescent="0.15">
      <c r="D96" s="7" t="s">
        <v>98</v>
      </c>
      <c r="H96" s="9">
        <f>ROUND(H82+SUM(H85:H86)+H91+H95,5)</f>
        <v>12619.5</v>
      </c>
      <c r="I96" s="9">
        <f>ROUND(I82+SUM(I85:I86)+I91+I95,5)</f>
        <v>6334.86</v>
      </c>
    </row>
    <row r="97" spans="1:9" x14ac:dyDescent="0.15">
      <c r="C97" s="7" t="s">
        <v>99</v>
      </c>
      <c r="H97" s="9">
        <f>ROUND(H34+H53+H62+H81+H96,5)</f>
        <v>66020.679999999993</v>
      </c>
      <c r="I97" s="9">
        <f>ROUND(I34+I53+I62+I81+I96,5)</f>
        <v>45586.1</v>
      </c>
    </row>
    <row r="98" spans="1:9" x14ac:dyDescent="0.15">
      <c r="B98" s="7" t="s">
        <v>100</v>
      </c>
      <c r="H98" s="8">
        <f>ROUND(H6+H33-H97,5)</f>
        <v>-33353.33</v>
      </c>
      <c r="I98" s="8">
        <f>ROUND(I6+I33-I97,5)</f>
        <v>-16217</v>
      </c>
    </row>
    <row r="99" spans="1:9" x14ac:dyDescent="0.15">
      <c r="B99" s="7" t="s">
        <v>101</v>
      </c>
    </row>
    <row r="100" spans="1:9" x14ac:dyDescent="0.15">
      <c r="C100" s="7" t="s">
        <v>102</v>
      </c>
    </row>
    <row r="101" spans="1:9" x14ac:dyDescent="0.15">
      <c r="D101" s="7" t="s">
        <v>103</v>
      </c>
      <c r="H101" s="9">
        <v>0</v>
      </c>
      <c r="I101" s="9">
        <v>0.63</v>
      </c>
    </row>
    <row r="102" spans="1:9" x14ac:dyDescent="0.15">
      <c r="C102" s="7" t="s">
        <v>104</v>
      </c>
      <c r="H102" s="9">
        <f>ROUND(SUM(H100:H101),5)</f>
        <v>0</v>
      </c>
      <c r="I102" s="9">
        <f>ROUND(SUM(I100:I101),5)</f>
        <v>0.63</v>
      </c>
    </row>
    <row r="103" spans="1:9" x14ac:dyDescent="0.15">
      <c r="B103" s="7" t="s">
        <v>105</v>
      </c>
      <c r="H103" s="9">
        <f>ROUND(H99+H102,5)</f>
        <v>0</v>
      </c>
      <c r="I103" s="9">
        <f>ROUND(I99+I102,5)</f>
        <v>0.63</v>
      </c>
    </row>
    <row r="104" spans="1:9" x14ac:dyDescent="0.15">
      <c r="A104" s="7" t="s">
        <v>106</v>
      </c>
      <c r="H104" s="10">
        <f>ROUND(H98+H103,5)</f>
        <v>-33353.33</v>
      </c>
      <c r="I104" s="10">
        <f>ROUND(I98+I103,5)</f>
        <v>-16216.37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2013</dc:creator>
  <cp:lastModifiedBy>Microsoft Office User</cp:lastModifiedBy>
  <dcterms:created xsi:type="dcterms:W3CDTF">2017-03-10T02:48:25Z</dcterms:created>
  <dcterms:modified xsi:type="dcterms:W3CDTF">2017-03-10T02:49:20Z</dcterms:modified>
</cp:coreProperties>
</file>